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fileSharing userName="Kevin Sample" reservationPassword="D8E4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YR\Forms - Templates\Annual Returns\2016 Annual Returns\"/>
    </mc:Choice>
  </mc:AlternateContent>
  <bookViews>
    <workbookView xWindow="0" yWindow="0" windowWidth="28800" windowHeight="13695"/>
  </bookViews>
  <sheets>
    <sheet name="Council 15" sheetId="1" r:id="rId1"/>
  </sheets>
  <definedNames>
    <definedName name="_xlnm._FilterDatabase" localSheetId="0" hidden="1">'Council 15'!$A$1:$BJ$33</definedName>
    <definedName name="_xlnm.Print_Titles" localSheetId="0">'Council 15'!$A:$B,'Council 15'!$1:$1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3" i="1" l="1"/>
  <c r="BE33" i="1"/>
  <c r="BC2" i="1"/>
  <c r="BC3" i="1"/>
  <c r="BC4" i="1"/>
  <c r="BC5" i="1"/>
  <c r="BC6" i="1"/>
  <c r="BC7" i="1"/>
  <c r="BC8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B33" i="1"/>
  <c r="BA33" i="1"/>
  <c r="AZ33" i="1"/>
  <c r="AY33" i="1"/>
  <c r="AX33" i="1"/>
  <c r="AA3" i="1"/>
  <c r="R3" i="1"/>
  <c r="Z3" i="1"/>
  <c r="AB3" i="1"/>
  <c r="AD3" i="1"/>
  <c r="AF3" i="1"/>
  <c r="AH3" i="1"/>
  <c r="AJ3" i="1"/>
  <c r="AL3" i="1"/>
  <c r="AN3" i="1"/>
  <c r="AO3" i="1"/>
  <c r="AQ3" i="1"/>
  <c r="AU3" i="1"/>
  <c r="AW3" i="1"/>
  <c r="AA4" i="1"/>
  <c r="R4" i="1"/>
  <c r="Z4" i="1"/>
  <c r="AB4" i="1"/>
  <c r="AD4" i="1"/>
  <c r="AF4" i="1"/>
  <c r="AH4" i="1"/>
  <c r="AJ4" i="1"/>
  <c r="AL4" i="1"/>
  <c r="AN4" i="1"/>
  <c r="AO4" i="1"/>
  <c r="AQ4" i="1"/>
  <c r="AU4" i="1"/>
  <c r="AW4" i="1"/>
  <c r="AA5" i="1"/>
  <c r="AD5" i="1"/>
  <c r="AF5" i="1"/>
  <c r="AH5" i="1"/>
  <c r="AJ5" i="1"/>
  <c r="AL5" i="1"/>
  <c r="AN5" i="1"/>
  <c r="AO5" i="1"/>
  <c r="AQ5" i="1"/>
  <c r="AW5" i="1"/>
  <c r="AA6" i="1"/>
  <c r="R6" i="1"/>
  <c r="Z6" i="1"/>
  <c r="AB6" i="1"/>
  <c r="AD6" i="1"/>
  <c r="AH6" i="1"/>
  <c r="AJ6" i="1"/>
  <c r="AL6" i="1"/>
  <c r="AN6" i="1"/>
  <c r="AO6" i="1"/>
  <c r="AQ6" i="1"/>
  <c r="AU6" i="1"/>
  <c r="AW6" i="1"/>
  <c r="AA7" i="1"/>
  <c r="R7" i="1"/>
  <c r="Z7" i="1"/>
  <c r="AB7" i="1"/>
  <c r="AD7" i="1"/>
  <c r="AF7" i="1"/>
  <c r="AH7" i="1"/>
  <c r="AJ7" i="1"/>
  <c r="AL7" i="1"/>
  <c r="AN7" i="1"/>
  <c r="AO7" i="1"/>
  <c r="AQ7" i="1"/>
  <c r="AU7" i="1"/>
  <c r="AW7" i="1"/>
  <c r="AA8" i="1"/>
  <c r="R8" i="1"/>
  <c r="Z8" i="1"/>
  <c r="AB8" i="1"/>
  <c r="AD8" i="1"/>
  <c r="AF8" i="1"/>
  <c r="AH8" i="1"/>
  <c r="AJ8" i="1"/>
  <c r="AL8" i="1"/>
  <c r="AN8" i="1"/>
  <c r="AO8" i="1"/>
  <c r="AQ8" i="1"/>
  <c r="AU8" i="1"/>
  <c r="AW8" i="1"/>
  <c r="AA9" i="1"/>
  <c r="R9" i="1"/>
  <c r="Z9" i="1"/>
  <c r="AB9" i="1"/>
  <c r="AD9" i="1"/>
  <c r="AH9" i="1"/>
  <c r="AJ9" i="1"/>
  <c r="AL9" i="1"/>
  <c r="AN9" i="1"/>
  <c r="AO9" i="1"/>
  <c r="AQ9" i="1"/>
  <c r="AU9" i="1"/>
  <c r="AW9" i="1"/>
  <c r="AA11" i="1"/>
  <c r="R11" i="1"/>
  <c r="Z11" i="1"/>
  <c r="AB11" i="1"/>
  <c r="AD11" i="1"/>
  <c r="AF11" i="1"/>
  <c r="AH11" i="1"/>
  <c r="AJ11" i="1"/>
  <c r="AL11" i="1"/>
  <c r="AN11" i="1"/>
  <c r="AO11" i="1"/>
  <c r="AQ11" i="1"/>
  <c r="AU11" i="1"/>
  <c r="AW11" i="1"/>
  <c r="AA12" i="1"/>
  <c r="R12" i="1"/>
  <c r="Z12" i="1"/>
  <c r="AB12" i="1"/>
  <c r="AD12" i="1"/>
  <c r="AF12" i="1"/>
  <c r="AH12" i="1"/>
  <c r="AJ12" i="1"/>
  <c r="AL12" i="1"/>
  <c r="AN12" i="1"/>
  <c r="AO12" i="1"/>
  <c r="AQ12" i="1"/>
  <c r="AU12" i="1"/>
  <c r="AW12" i="1"/>
  <c r="AA13" i="1"/>
  <c r="R13" i="1"/>
  <c r="Z13" i="1"/>
  <c r="AB13" i="1"/>
  <c r="AD13" i="1"/>
  <c r="AF13" i="1"/>
  <c r="AH13" i="1"/>
  <c r="AJ13" i="1"/>
  <c r="AL13" i="1"/>
  <c r="AN13" i="1"/>
  <c r="AO13" i="1"/>
  <c r="AQ13" i="1"/>
  <c r="AU13" i="1"/>
  <c r="AW13" i="1"/>
  <c r="R14" i="1"/>
  <c r="Z14" i="1"/>
  <c r="AB14" i="1"/>
  <c r="AD14" i="1"/>
  <c r="AF14" i="1"/>
  <c r="AH14" i="1"/>
  <c r="AJ14" i="1"/>
  <c r="AL14" i="1"/>
  <c r="AN14" i="1"/>
  <c r="AO14" i="1"/>
  <c r="AQ14" i="1"/>
  <c r="AU14" i="1"/>
  <c r="AW14" i="1"/>
  <c r="AA15" i="1"/>
  <c r="R15" i="1"/>
  <c r="Z15" i="1"/>
  <c r="AB15" i="1"/>
  <c r="AD15" i="1"/>
  <c r="AF15" i="1"/>
  <c r="AH15" i="1"/>
  <c r="AJ15" i="1"/>
  <c r="AL15" i="1"/>
  <c r="AN15" i="1"/>
  <c r="AO15" i="1"/>
  <c r="AQ15" i="1"/>
  <c r="AU15" i="1"/>
  <c r="AW15" i="1"/>
  <c r="AA16" i="1"/>
  <c r="AB16" i="1"/>
  <c r="AD16" i="1"/>
  <c r="AF16" i="1"/>
  <c r="AH16" i="1"/>
  <c r="AJ16" i="1"/>
  <c r="AL16" i="1"/>
  <c r="AN16" i="1"/>
  <c r="AO16" i="1"/>
  <c r="AQ16" i="1"/>
  <c r="AU16" i="1"/>
  <c r="AW16" i="1"/>
  <c r="AA17" i="1"/>
  <c r="R17" i="1"/>
  <c r="Z17" i="1"/>
  <c r="AB17" i="1"/>
  <c r="AD17" i="1"/>
  <c r="AF17" i="1"/>
  <c r="AH17" i="1"/>
  <c r="AJ17" i="1"/>
  <c r="AL17" i="1"/>
  <c r="AN17" i="1"/>
  <c r="AO17" i="1"/>
  <c r="AQ17" i="1"/>
  <c r="AU17" i="1"/>
  <c r="AW17" i="1"/>
  <c r="AA18" i="1"/>
  <c r="R18" i="1"/>
  <c r="Z18" i="1"/>
  <c r="AB18" i="1"/>
  <c r="AD18" i="1"/>
  <c r="AF18" i="1"/>
  <c r="AH18" i="1"/>
  <c r="AJ18" i="1"/>
  <c r="AL18" i="1"/>
  <c r="AN18" i="1"/>
  <c r="AO18" i="1"/>
  <c r="AQ18" i="1"/>
  <c r="AU18" i="1"/>
  <c r="AW18" i="1"/>
  <c r="AA19" i="1"/>
  <c r="R19" i="1"/>
  <c r="Z19" i="1"/>
  <c r="AB19" i="1"/>
  <c r="AD19" i="1"/>
  <c r="AF19" i="1"/>
  <c r="AH19" i="1"/>
  <c r="AJ19" i="1"/>
  <c r="AL19" i="1"/>
  <c r="AN19" i="1"/>
  <c r="AO19" i="1"/>
  <c r="AQ19" i="1"/>
  <c r="AU19" i="1"/>
  <c r="AW19" i="1"/>
  <c r="AA20" i="1"/>
  <c r="R20" i="1"/>
  <c r="Z20" i="1"/>
  <c r="AB20" i="1"/>
  <c r="AD20" i="1"/>
  <c r="AF20" i="1"/>
  <c r="AH20" i="1"/>
  <c r="AJ20" i="1"/>
  <c r="AL20" i="1"/>
  <c r="AN20" i="1"/>
  <c r="AO20" i="1"/>
  <c r="AQ20" i="1"/>
  <c r="AU20" i="1"/>
  <c r="AW20" i="1"/>
  <c r="AA21" i="1"/>
  <c r="R21" i="1"/>
  <c r="Z21" i="1"/>
  <c r="AB21" i="1"/>
  <c r="AD21" i="1"/>
  <c r="AF21" i="1"/>
  <c r="AH21" i="1"/>
  <c r="AJ21" i="1"/>
  <c r="AL21" i="1"/>
  <c r="AN21" i="1"/>
  <c r="AO21" i="1"/>
  <c r="AQ21" i="1"/>
  <c r="AU21" i="1"/>
  <c r="AW21" i="1"/>
  <c r="AA22" i="1"/>
  <c r="R22" i="1"/>
  <c r="Z22" i="1"/>
  <c r="AB22" i="1"/>
  <c r="AD22" i="1"/>
  <c r="AF22" i="1"/>
  <c r="AH22" i="1"/>
  <c r="AJ22" i="1"/>
  <c r="AL22" i="1"/>
  <c r="AN22" i="1"/>
  <c r="AO22" i="1"/>
  <c r="AQ22" i="1"/>
  <c r="AU22" i="1"/>
  <c r="AW22" i="1"/>
  <c r="AA23" i="1"/>
  <c r="R23" i="1"/>
  <c r="Z23" i="1"/>
  <c r="AB23" i="1"/>
  <c r="AD23" i="1"/>
  <c r="AF23" i="1"/>
  <c r="AH23" i="1"/>
  <c r="AJ23" i="1"/>
  <c r="AL23" i="1"/>
  <c r="AN23" i="1"/>
  <c r="AO23" i="1"/>
  <c r="AQ23" i="1"/>
  <c r="AU23" i="1"/>
  <c r="AW23" i="1"/>
  <c r="AA24" i="1"/>
  <c r="R24" i="1"/>
  <c r="Z24" i="1"/>
  <c r="AB24" i="1"/>
  <c r="AD24" i="1"/>
  <c r="AF24" i="1"/>
  <c r="AH24" i="1"/>
  <c r="AJ24" i="1"/>
  <c r="AL24" i="1"/>
  <c r="AN24" i="1"/>
  <c r="AO24" i="1"/>
  <c r="AQ24" i="1"/>
  <c r="AU24" i="1"/>
  <c r="AW24" i="1"/>
  <c r="AA25" i="1"/>
  <c r="R25" i="1"/>
  <c r="Z25" i="1"/>
  <c r="AB25" i="1"/>
  <c r="AD25" i="1"/>
  <c r="AF25" i="1"/>
  <c r="AH25" i="1"/>
  <c r="AJ25" i="1"/>
  <c r="AL25" i="1"/>
  <c r="AN25" i="1"/>
  <c r="AO25" i="1"/>
  <c r="AQ25" i="1"/>
  <c r="AU25" i="1"/>
  <c r="AW25" i="1"/>
  <c r="AA26" i="1"/>
  <c r="R26" i="1"/>
  <c r="Z26" i="1"/>
  <c r="AB26" i="1"/>
  <c r="AD26" i="1"/>
  <c r="AF26" i="1"/>
  <c r="AH26" i="1"/>
  <c r="AJ26" i="1"/>
  <c r="AL26" i="1"/>
  <c r="AN26" i="1"/>
  <c r="AO26" i="1"/>
  <c r="AQ26" i="1"/>
  <c r="AU26" i="1"/>
  <c r="AW26" i="1"/>
  <c r="AA27" i="1"/>
  <c r="R27" i="1"/>
  <c r="Z27" i="1"/>
  <c r="AB27" i="1"/>
  <c r="AD27" i="1"/>
  <c r="AF27" i="1"/>
  <c r="AH27" i="1"/>
  <c r="AJ27" i="1"/>
  <c r="AL27" i="1"/>
  <c r="AN27" i="1"/>
  <c r="AO27" i="1"/>
  <c r="AQ27" i="1"/>
  <c r="AU27" i="1"/>
  <c r="AW27" i="1"/>
  <c r="AA28" i="1"/>
  <c r="R28" i="1"/>
  <c r="Z28" i="1"/>
  <c r="AB28" i="1"/>
  <c r="AD28" i="1"/>
  <c r="AF28" i="1"/>
  <c r="AH28" i="1"/>
  <c r="AJ28" i="1"/>
  <c r="AL28" i="1"/>
  <c r="AN28" i="1"/>
  <c r="AO28" i="1"/>
  <c r="AQ28" i="1"/>
  <c r="AU28" i="1"/>
  <c r="AW28" i="1"/>
  <c r="AA29" i="1"/>
  <c r="R29" i="1"/>
  <c r="Z29" i="1"/>
  <c r="AB29" i="1"/>
  <c r="AD29" i="1"/>
  <c r="AF29" i="1"/>
  <c r="AH29" i="1"/>
  <c r="AJ29" i="1"/>
  <c r="AL29" i="1"/>
  <c r="AN29" i="1"/>
  <c r="AO29" i="1"/>
  <c r="AQ29" i="1"/>
  <c r="AU29" i="1"/>
  <c r="AW29" i="1"/>
  <c r="AA30" i="1"/>
  <c r="R30" i="1"/>
  <c r="Z30" i="1"/>
  <c r="AB30" i="1"/>
  <c r="AD30" i="1"/>
  <c r="AF30" i="1"/>
  <c r="AH30" i="1"/>
  <c r="AJ30" i="1"/>
  <c r="AL30" i="1"/>
  <c r="AN30" i="1"/>
  <c r="AO30" i="1"/>
  <c r="AQ30" i="1"/>
  <c r="AU30" i="1"/>
  <c r="AW30" i="1"/>
  <c r="AA32" i="1"/>
  <c r="R32" i="1"/>
  <c r="Z32" i="1"/>
  <c r="AB32" i="1"/>
  <c r="AD32" i="1"/>
  <c r="AF32" i="1"/>
  <c r="AH32" i="1"/>
  <c r="AJ32" i="1"/>
  <c r="AL32" i="1"/>
  <c r="AN32" i="1"/>
  <c r="AO32" i="1"/>
  <c r="AQ32" i="1"/>
  <c r="AU32" i="1"/>
  <c r="AW32" i="1"/>
  <c r="AW33" i="1"/>
  <c r="AV4" i="1"/>
  <c r="AV5" i="1"/>
  <c r="AV6" i="1"/>
  <c r="AV7" i="1"/>
  <c r="AV8" i="1"/>
  <c r="AV9" i="1"/>
  <c r="AU10" i="1"/>
  <c r="AA10" i="1"/>
  <c r="R10" i="1"/>
  <c r="Z10" i="1"/>
  <c r="AB10" i="1"/>
  <c r="AD10" i="1"/>
  <c r="AF10" i="1"/>
  <c r="AH10" i="1"/>
  <c r="AJ10" i="1"/>
  <c r="AL10" i="1"/>
  <c r="AN10" i="1"/>
  <c r="AO10" i="1"/>
  <c r="AQ10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3" i="1"/>
  <c r="AU2" i="1"/>
  <c r="AU31" i="1"/>
  <c r="AU33" i="1"/>
  <c r="AS33" i="1"/>
  <c r="AR33" i="1"/>
  <c r="AA2" i="1"/>
  <c r="R2" i="1"/>
  <c r="Z2" i="1"/>
  <c r="AB2" i="1"/>
  <c r="AD2" i="1"/>
  <c r="AF2" i="1"/>
  <c r="AH2" i="1"/>
  <c r="AJ2" i="1"/>
  <c r="AL2" i="1"/>
  <c r="AN2" i="1"/>
  <c r="AO2" i="1"/>
  <c r="AQ2" i="1"/>
  <c r="AA31" i="1"/>
  <c r="R31" i="1"/>
  <c r="Z31" i="1"/>
  <c r="AB31" i="1"/>
  <c r="AD31" i="1"/>
  <c r="AF31" i="1"/>
  <c r="AH31" i="1"/>
  <c r="AJ31" i="1"/>
  <c r="AL31" i="1"/>
  <c r="AN31" i="1"/>
  <c r="AO31" i="1"/>
  <c r="AQ31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5" i="1"/>
  <c r="Z33" i="1"/>
  <c r="Y33" i="1"/>
  <c r="X33" i="1"/>
  <c r="W33" i="1"/>
  <c r="V33" i="1"/>
  <c r="U33" i="1"/>
  <c r="T33" i="1"/>
  <c r="S33" i="1"/>
  <c r="R16" i="1"/>
  <c r="R33" i="1"/>
  <c r="Q33" i="1"/>
  <c r="P33" i="1"/>
  <c r="O33" i="1"/>
  <c r="N33" i="1"/>
  <c r="M33" i="1"/>
</calcChain>
</file>

<file path=xl/sharedStrings.xml><?xml version="1.0" encoding="utf-8"?>
<sst xmlns="http://schemas.openxmlformats.org/spreadsheetml/2006/main" count="433" uniqueCount="306">
  <si>
    <t>No.</t>
  </si>
  <si>
    <t>Council</t>
  </si>
  <si>
    <t>Location</t>
  </si>
  <si>
    <t>Chartered</t>
  </si>
  <si>
    <t>EIN</t>
  </si>
  <si>
    <t>Illustrious Master</t>
  </si>
  <si>
    <t>Deputy Master</t>
  </si>
  <si>
    <t>Principal Conductor of the Work</t>
  </si>
  <si>
    <t>Recorder</t>
  </si>
  <si>
    <t>Election of Officers</t>
  </si>
  <si>
    <t>Stated Assemblies</t>
  </si>
  <si>
    <t>Annual Return Received</t>
  </si>
  <si>
    <t>01. 2014 Membership</t>
  </si>
  <si>
    <t>02. Greeted</t>
  </si>
  <si>
    <t>03. Admitted</t>
  </si>
  <si>
    <t>04. Reinstated</t>
  </si>
  <si>
    <t>05. Total Gains</t>
  </si>
  <si>
    <t>06. Total Mbrship</t>
  </si>
  <si>
    <t>07. Dimitted</t>
  </si>
  <si>
    <t>08. Suspension for UnMasonic Conduct</t>
  </si>
  <si>
    <t>09. Expelled</t>
  </si>
  <si>
    <t>10. Suspension by Lodge or Chapter</t>
  </si>
  <si>
    <t>11. Suspension for Non-Payment of Dues</t>
  </si>
  <si>
    <t>12. Died</t>
  </si>
  <si>
    <t>13. Total Losses</t>
  </si>
  <si>
    <t>14. Total Year End Membership 2015</t>
  </si>
  <si>
    <t>15. Greeting Fees</t>
  </si>
  <si>
    <t>16. Per Capita</t>
  </si>
  <si>
    <t>17. 2014 Debits</t>
  </si>
  <si>
    <t>18. Total Per Capita and Fees</t>
  </si>
  <si>
    <t>19. Remissions, Inability to Pay</t>
  </si>
  <si>
    <t>20. Remissions, 50-year</t>
  </si>
  <si>
    <t>21. Living Life Members</t>
  </si>
  <si>
    <t>22. General Grand Council Endowed Mbrs</t>
  </si>
  <si>
    <t>23. 2014 Credits</t>
  </si>
  <si>
    <t>24. Total Credits</t>
  </si>
  <si>
    <t>25. Amount Owed Grand Council</t>
  </si>
  <si>
    <t>Late Fees</t>
  </si>
  <si>
    <t>Total Amount Owed Grand Council</t>
  </si>
  <si>
    <t>Paid</t>
  </si>
  <si>
    <t>2nd Payment</t>
  </si>
  <si>
    <t>Date 2nd Payment</t>
  </si>
  <si>
    <t>Total All Payments</t>
  </si>
  <si>
    <t>2015 Credits</t>
  </si>
  <si>
    <t>2015 Debits</t>
  </si>
  <si>
    <t>Cash on Hand 12/31/15</t>
  </si>
  <si>
    <t>Real Estate &amp; Investments</t>
  </si>
  <si>
    <t>Paraphernalia</t>
  </si>
  <si>
    <t>Uncollected Dues</t>
  </si>
  <si>
    <t>Indebtedness</t>
  </si>
  <si>
    <t>Total Value of Council</t>
  </si>
  <si>
    <t>Annual Dues</t>
  </si>
  <si>
    <t>CMMR Donations</t>
  </si>
  <si>
    <t>CEF Donations</t>
  </si>
  <si>
    <t>Treasurer Bonded</t>
  </si>
  <si>
    <t>Recorder Bonded</t>
  </si>
  <si>
    <t>Audited</t>
  </si>
  <si>
    <t>Notes</t>
  </si>
  <si>
    <t>Hiram</t>
  </si>
  <si>
    <t>St. Louis</t>
  </si>
  <si>
    <t>July 17, 1883</t>
  </si>
  <si>
    <t>23-7550888</t>
  </si>
  <si>
    <t>Charles M. Huey</t>
  </si>
  <si>
    <t>Taz Meyer</t>
  </si>
  <si>
    <t>Darren Beck</t>
  </si>
  <si>
    <t>Michael D. Kassel</t>
  </si>
  <si>
    <t>4th Wed in March</t>
  </si>
  <si>
    <t>4th Wednesday</t>
  </si>
  <si>
    <t>Yes</t>
  </si>
  <si>
    <t>St. Joseph</t>
  </si>
  <si>
    <t>October 7, 1871</t>
  </si>
  <si>
    <t>23-7550889 IRS could not find (IRS temp 90-0384328)</t>
  </si>
  <si>
    <t>Larry E. Chambers</t>
  </si>
  <si>
    <t>Patrick C. Squires</t>
  </si>
  <si>
    <t>Alvin K. Patterson</t>
  </si>
  <si>
    <t>William W. Mier</t>
  </si>
  <si>
    <t>1st Wed in Nov</t>
  </si>
  <si>
    <t>1st Wednesday</t>
  </si>
  <si>
    <t>Cape</t>
  </si>
  <si>
    <t>Cape Girardeau</t>
  </si>
  <si>
    <t>October 6, 1871</t>
  </si>
  <si>
    <t>23-7550890</t>
  </si>
  <si>
    <t>Dennis W. Houck</t>
  </si>
  <si>
    <t>Johnny L. Schlenker</t>
  </si>
  <si>
    <t>Alfred L. Mason</t>
  </si>
  <si>
    <t>1st Wed in Dec</t>
  </si>
  <si>
    <t>No</t>
  </si>
  <si>
    <t>Shekinah</t>
  </si>
  <si>
    <t>Kansas City</t>
  </si>
  <si>
    <t>April 27, 1892</t>
  </si>
  <si>
    <t>23-7550891</t>
  </si>
  <si>
    <t>Frank Kaffenberger</t>
  </si>
  <si>
    <t>Laurent Paul Emile-Ergas</t>
  </si>
  <si>
    <t>Martin George Morford</t>
  </si>
  <si>
    <t>Aaron E. Rose</t>
  </si>
  <si>
    <t>3rd Wed in June</t>
  </si>
  <si>
    <t>3rd Wednesday</t>
  </si>
  <si>
    <t>Recorders numbers too low; corrected and adjusted</t>
  </si>
  <si>
    <t>Zabud</t>
  </si>
  <si>
    <t>Springfield</t>
  </si>
  <si>
    <t>April 25, 1894</t>
  </si>
  <si>
    <t>44-0520296</t>
  </si>
  <si>
    <t>John C. Kuehn</t>
  </si>
  <si>
    <t>Donald Charpentier, Jr.</t>
  </si>
  <si>
    <t>Kevin Michael Ritter</t>
  </si>
  <si>
    <t>Dale Mills, II</t>
  </si>
  <si>
    <t>4th Mon in Mar</t>
  </si>
  <si>
    <t>4th Monday</t>
  </si>
  <si>
    <t>Poplar Bluff</t>
  </si>
  <si>
    <t>April 24, 1895</t>
  </si>
  <si>
    <t>23-7550893</t>
  </si>
  <si>
    <t>Earnie Wilson</t>
  </si>
  <si>
    <t>James N. Leslie</t>
  </si>
  <si>
    <t>Bill A. Humble</t>
  </si>
  <si>
    <t>Tony J. DePriest</t>
  </si>
  <si>
    <t>2nd Thurs in Nov</t>
  </si>
  <si>
    <t>2nd Thursday</t>
  </si>
  <si>
    <t>Chillicothe</t>
  </si>
  <si>
    <t>April 21, 1897</t>
  </si>
  <si>
    <t>23-7550894</t>
  </si>
  <si>
    <t>Melvin L. Gregg</t>
  </si>
  <si>
    <t>3rd Mon in Dec</t>
  </si>
  <si>
    <t>3rd Monday</t>
  </si>
  <si>
    <t>No Report Filed</t>
  </si>
  <si>
    <t>Jasper</t>
  </si>
  <si>
    <t>Joplin</t>
  </si>
  <si>
    <t>23-7550895</t>
  </si>
  <si>
    <t>William J. Sherman</t>
  </si>
  <si>
    <t>Robert Gilmore</t>
  </si>
  <si>
    <t>Rodney Trimble</t>
  </si>
  <si>
    <t>Royce P. Wahl. Jr.</t>
  </si>
  <si>
    <t>1st Tues in Sept</t>
  </si>
  <si>
    <t>1st Tuesday</t>
  </si>
  <si>
    <t>Ezra</t>
  </si>
  <si>
    <t>Jefferson City</t>
  </si>
  <si>
    <t>23-7550896</t>
  </si>
  <si>
    <t>Jeffrey S. Stacey</t>
  </si>
  <si>
    <t>Harold F. Coots</t>
  </si>
  <si>
    <t>Michael C. Rohman</t>
  </si>
  <si>
    <t>Donald L. Trabue</t>
  </si>
  <si>
    <t>1st Mon in April</t>
  </si>
  <si>
    <t>1st Monday</t>
  </si>
  <si>
    <t>Centralia</t>
  </si>
  <si>
    <t>Columbia</t>
  </si>
  <si>
    <t>23-7550897</t>
  </si>
  <si>
    <t>Ronald L. Skiles</t>
  </si>
  <si>
    <t>Mark A. Bean</t>
  </si>
  <si>
    <t>Lucas Gable</t>
  </si>
  <si>
    <t>William R. Brantley</t>
  </si>
  <si>
    <t>4th Mon in Nov</t>
  </si>
  <si>
    <t>Fidelity</t>
  </si>
  <si>
    <t>Mountain Grove</t>
  </si>
  <si>
    <t>23-7550898</t>
  </si>
  <si>
    <t>Andrew Jay Dawson</t>
  </si>
  <si>
    <t>Robert G. Rogers</t>
  </si>
  <si>
    <t>Jon R. Mattson</t>
  </si>
  <si>
    <t>E. Joe Slater</t>
  </si>
  <si>
    <t>3rd Fri in Jan</t>
  </si>
  <si>
    <t>3rd Friday</t>
  </si>
  <si>
    <t>Trenton</t>
  </si>
  <si>
    <t>23-7550900</t>
  </si>
  <si>
    <t>Otis Gearl Scholl</t>
  </si>
  <si>
    <t>John Robert Fredricks</t>
  </si>
  <si>
    <t>Michael Greenlee</t>
  </si>
  <si>
    <t>Otis G. Scholl, Jr.</t>
  </si>
  <si>
    <t>3rd Thurs in May</t>
  </si>
  <si>
    <t>3rd Thursday</t>
  </si>
  <si>
    <t>Westport</t>
  </si>
  <si>
    <t>43-6071585</t>
  </si>
  <si>
    <t>Mark Schmidt</t>
  </si>
  <si>
    <t>Thomas Schmidt</t>
  </si>
  <si>
    <t>William Jennens</t>
  </si>
  <si>
    <t>Roy N. Thomas</t>
  </si>
  <si>
    <t>1st Mon in Aug</t>
  </si>
  <si>
    <t>Rolla</t>
  </si>
  <si>
    <t>23-7144150</t>
  </si>
  <si>
    <t>James B. Stephenson</t>
  </si>
  <si>
    <t>William D. Woolsey</t>
  </si>
  <si>
    <t>James W. Woods</t>
  </si>
  <si>
    <t>Donald H. Vandegriffe</t>
  </si>
  <si>
    <t>3rd Mon in April</t>
  </si>
  <si>
    <t>York</t>
  </si>
  <si>
    <t>St. Charles</t>
  </si>
  <si>
    <t>23-7550902</t>
  </si>
  <si>
    <t>Walter L. Wilson</t>
  </si>
  <si>
    <t>Christopher E. Tilley</t>
  </si>
  <si>
    <t>Michael S. Smith</t>
  </si>
  <si>
    <t>John E. Trower</t>
  </si>
  <si>
    <t>3rd Mon in March</t>
  </si>
  <si>
    <t>Carthage</t>
  </si>
  <si>
    <t>23-7550903</t>
  </si>
  <si>
    <t>James Ray Leonard</t>
  </si>
  <si>
    <t>3rd Thurs in Dec</t>
  </si>
  <si>
    <t>CC McLemore helped Marvin Frost complete the Annual Report</t>
  </si>
  <si>
    <t>Sedalia</t>
  </si>
  <si>
    <t>23-7550904</t>
  </si>
  <si>
    <t>Ralph Britz</t>
  </si>
  <si>
    <t>Frank Bell</t>
  </si>
  <si>
    <t>Bret Manuel</t>
  </si>
  <si>
    <t>Troy Bartley</t>
  </si>
  <si>
    <t>Rebuilding after expulsion of Paul Cannon</t>
  </si>
  <si>
    <t>Bonne Terre</t>
  </si>
  <si>
    <t>23-7550905</t>
  </si>
  <si>
    <t>Anthony J. Tomlinson</t>
  </si>
  <si>
    <t>Michael R. Stevens</t>
  </si>
  <si>
    <t>John P. Martin</t>
  </si>
  <si>
    <t>James L. Woodfin, Jr.</t>
  </si>
  <si>
    <t>2nd Tues in May</t>
  </si>
  <si>
    <t>2nd Tuesday</t>
  </si>
  <si>
    <t>Kirksville</t>
  </si>
  <si>
    <t>23-7550906</t>
  </si>
  <si>
    <t>James Furman</t>
  </si>
  <si>
    <t>Seth Shumaker</t>
  </si>
  <si>
    <t>Ashley W. Young</t>
  </si>
  <si>
    <t>Thomas C. Yunick</t>
  </si>
  <si>
    <t>2nd Thurs in Dec</t>
  </si>
  <si>
    <t>23-7550907</t>
  </si>
  <si>
    <t>Donald MacCormick</t>
  </si>
  <si>
    <t>Ivory Graham</t>
  </si>
  <si>
    <t>Charles Connor</t>
  </si>
  <si>
    <t>Steven M. Anderson</t>
  </si>
  <si>
    <t>1st Mon in May</t>
  </si>
  <si>
    <t>Neosho</t>
  </si>
  <si>
    <t>23-7550908</t>
  </si>
  <si>
    <t>William Tilton</t>
  </si>
  <si>
    <t>Rex Tilton</t>
  </si>
  <si>
    <t>Larry Shane McNelly</t>
  </si>
  <si>
    <t>Glenn Clifton</t>
  </si>
  <si>
    <t>Incomplete due to illness</t>
  </si>
  <si>
    <t>Trinity</t>
  </si>
  <si>
    <t>Hannibal</t>
  </si>
  <si>
    <t>23-7550909</t>
  </si>
  <si>
    <t>Roger McGregor</t>
  </si>
  <si>
    <t>William Snell</t>
  </si>
  <si>
    <t>Clement Gunn</t>
  </si>
  <si>
    <t>1st Thur in Oct</t>
  </si>
  <si>
    <t>1st Thursday</t>
  </si>
  <si>
    <t>Jeremiah</t>
  </si>
  <si>
    <t>Webster Groves</t>
  </si>
  <si>
    <t>23-7144151</t>
  </si>
  <si>
    <t>William J. B. Mathis</t>
  </si>
  <si>
    <t>Wilford G. Soutrea, Jr.</t>
  </si>
  <si>
    <t>Dwight E. Wyatt</t>
  </si>
  <si>
    <t>Robert L. Sanders</t>
  </si>
  <si>
    <t>Independence</t>
  </si>
  <si>
    <t>23-7550910</t>
  </si>
  <si>
    <t>Stan Bennett</t>
  </si>
  <si>
    <t>Marl A. Dobson</t>
  </si>
  <si>
    <t>Richard A. Riepe</t>
  </si>
  <si>
    <t>Larry F. Walters</t>
  </si>
  <si>
    <t>4th Thur in April</t>
  </si>
  <si>
    <t>4th Thursday</t>
  </si>
  <si>
    <t>Liberty</t>
  </si>
  <si>
    <t>23-7550911</t>
  </si>
  <si>
    <t>Michael E. Wheeler</t>
  </si>
  <si>
    <t>Dale E. Ahle</t>
  </si>
  <si>
    <t>David William Cox</t>
  </si>
  <si>
    <t>Don E. Gilkerson</t>
  </si>
  <si>
    <t>3rd Mon in May</t>
  </si>
  <si>
    <t>East Gate</t>
  </si>
  <si>
    <t>23-7550912</t>
  </si>
  <si>
    <t>Steve Anderson</t>
  </si>
  <si>
    <t>Forrest G. Lowe</t>
  </si>
  <si>
    <t>1st Thur in June</t>
  </si>
  <si>
    <t>Harmony</t>
  </si>
  <si>
    <t>Bethany</t>
  </si>
  <si>
    <t>23-7396156</t>
  </si>
  <si>
    <t>Clifford W. Addison</t>
  </si>
  <si>
    <t>Jackson D. Daniel</t>
  </si>
  <si>
    <t>Randall L. Klingensmith</t>
  </si>
  <si>
    <t>Dan G. Daniel</t>
  </si>
  <si>
    <t>3rd Tuesday in Feb</t>
  </si>
  <si>
    <t>3rd Tuesday</t>
  </si>
  <si>
    <t>Lebanon</t>
  </si>
  <si>
    <t>43-1697678</t>
  </si>
  <si>
    <t>James E. Portwood</t>
  </si>
  <si>
    <t>Thomas E. Sams</t>
  </si>
  <si>
    <t>Richard Carl Simons</t>
  </si>
  <si>
    <t>William E. Brenneman</t>
  </si>
  <si>
    <t>3rd Tues in April</t>
  </si>
  <si>
    <t>Bert S. Lee</t>
  </si>
  <si>
    <t>90-0053587</t>
  </si>
  <si>
    <t>Jim Watson</t>
  </si>
  <si>
    <t>CC McLemore, III</t>
  </si>
  <si>
    <t>Clark McLemore</t>
  </si>
  <si>
    <t>John Shoemaker</t>
  </si>
  <si>
    <t>1st Thurs in June</t>
  </si>
  <si>
    <t>Shelby</t>
  </si>
  <si>
    <t>Shelbina</t>
  </si>
  <si>
    <t>90-0324713</t>
  </si>
  <si>
    <t>Jerry L. Miles</t>
  </si>
  <si>
    <t>Charles Hawkins</t>
  </si>
  <si>
    <t>Martin Eugene Lund, Jr.</t>
  </si>
  <si>
    <t>Darrell A. Wilham</t>
  </si>
  <si>
    <t>4th Tues in Dec</t>
  </si>
  <si>
    <t>4th Tuesday</t>
  </si>
  <si>
    <t>Adoniram</t>
  </si>
  <si>
    <t>Webb City</t>
  </si>
  <si>
    <t>47-1583565</t>
  </si>
  <si>
    <t>Matthew David Ruth</t>
  </si>
  <si>
    <t>James A. Furgerson</t>
  </si>
  <si>
    <t>William G. Davis, II</t>
  </si>
  <si>
    <t>Kaleb L. Forkner</t>
  </si>
  <si>
    <t>2nd Wed in April</t>
  </si>
  <si>
    <t>2nd &amp; 4th Wed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</si>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</sst>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</numFmts>
  <fonts count="3" x14ac:knownFonts="1">
    <font>
      <sz val="10"/>
      <name val="Tahoma"/>
    </font>
    <font>
      <sz val="9"/>
      <name val="Times New Roman"/>
      <family val="1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180" wrapText="1"/>
    </xf>
    <xf numFmtId="0" fontId="1" fillId="2" borderId="0" xfId="0" applyFont="1" applyFill="1" applyBorder="1" applyAlignment="1">
      <alignment horizontal="center" vertical="center" textRotation="180" wrapText="1"/>
    </xf>
    <xf numFmtId="43" fontId="1" fillId="0" borderId="0" xfId="1" applyNumberFormat="1" applyFont="1" applyFill="1" applyBorder="1" applyAlignment="1">
      <alignment horizontal="center" vertical="center" textRotation="180" wrapText="1"/>
    </xf>
    <xf numFmtId="43" fontId="1" fillId="0" borderId="0" xfId="0" applyNumberFormat="1" applyFont="1" applyFill="1" applyBorder="1" applyAlignment="1">
      <alignment horizontal="center" vertical="center" textRotation="180" wrapText="1"/>
    </xf>
    <xf numFmtId="165" fontId="1" fillId="0" borderId="0" xfId="0" applyNumberFormat="1" applyFont="1" applyFill="1" applyBorder="1" applyAlignment="1">
      <alignment horizontal="center" vertical="center" textRotation="180" wrapText="1"/>
    </xf>
    <xf numFmtId="43" fontId="1" fillId="2" borderId="0" xfId="0" applyNumberFormat="1" applyFont="1" applyFill="1" applyBorder="1" applyAlignment="1">
      <alignment horizontal="center" vertical="center" textRotation="180" wrapText="1"/>
    </xf>
    <xf numFmtId="43" fontId="1" fillId="3" borderId="0" xfId="0" applyNumberFormat="1" applyFont="1" applyFill="1" applyBorder="1" applyAlignment="1">
      <alignment horizontal="center" vertical="center" textRotation="180" wrapText="1"/>
    </xf>
    <xf numFmtId="0" fontId="1" fillId="0" borderId="0" xfId="0" applyNumberFormat="1" applyFont="1" applyFill="1" applyBorder="1" applyAlignment="1">
      <alignment horizontal="center" vertical="center" textRotation="180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44" fontId="1" fillId="0" borderId="0" xfId="1" applyNumberFormat="1" applyFont="1" applyFill="1" applyBorder="1"/>
    <xf numFmtId="44" fontId="1" fillId="0" borderId="0" xfId="1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44" fontId="1" fillId="2" borderId="0" xfId="1" applyNumberFormat="1" applyFont="1" applyFill="1" applyBorder="1"/>
    <xf numFmtId="44" fontId="1" fillId="3" borderId="0" xfId="1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3" fontId="1" fillId="0" borderId="0" xfId="1" applyNumberFormat="1" applyFont="1" applyFill="1" applyBorder="1"/>
    <xf numFmtId="43" fontId="1" fillId="0" borderId="0" xfId="0" applyNumberFormat="1" applyFont="1" applyFill="1" applyBorder="1" applyAlignment="1">
      <alignment horizontal="right"/>
    </xf>
    <xf numFmtId="43" fontId="1" fillId="0" borderId="0" xfId="0" applyNumberFormat="1" applyFont="1" applyFill="1" applyBorder="1"/>
    <xf numFmtId="43" fontId="1" fillId="2" borderId="0" xfId="1" applyNumberFormat="1" applyFont="1" applyFill="1" applyBorder="1"/>
    <xf numFmtId="43" fontId="1" fillId="3" borderId="0" xfId="1" applyNumberFormat="1" applyFont="1" applyFill="1" applyBorder="1"/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left" wrapText="1"/>
    </xf>
    <xf numFmtId="15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 horizontal="left" indent="1"/>
    </xf>
    <xf numFmtId="0" fontId="1" fillId="0" borderId="0" xfId="1" applyNumberFormat="1" applyFont="1" applyFill="1" applyBorder="1" applyAlignment="1">
      <alignment horizontal="right"/>
    </xf>
    <xf numFmtId="0" fontId="1" fillId="2" borderId="0" xfId="1" applyNumberFormat="1" applyFont="1" applyFill="1" applyBorder="1" applyAlignment="1">
      <alignment horizontal="right"/>
    </xf>
    <xf numFmtId="44" fontId="1" fillId="0" borderId="0" xfId="1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44" fontId="1" fillId="0" borderId="0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"/>
  <sheetViews>
    <sheetView tabSelected="1" zoomScale="149" zoomScaleNormal="149" zoomScalePageLayoutView="149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"/>
    </sheetView>
  </sheetViews>
  <sheetFormatPr defaultColWidth="9" defaultRowHeight="12" x14ac:dyDescent="0.2"/>
  <cols>
    <col min="1" max="1" width="3.42578125" style="16" customWidth="1"/>
    <col min="2" max="2" width="10.85546875" style="15" customWidth="1"/>
    <col min="3" max="3" width="12.5703125" style="16" customWidth="1"/>
    <col min="4" max="4" width="13.85546875" style="17" customWidth="1"/>
    <col min="5" max="5" width="9.140625" style="14" customWidth="1"/>
    <col min="6" max="6" width="16" style="16" customWidth="1"/>
    <col min="7" max="7" width="19.42578125" style="16" customWidth="1"/>
    <col min="8" max="8" width="18.42578125" style="16" customWidth="1"/>
    <col min="9" max="9" width="17" style="16" customWidth="1"/>
    <col min="10" max="10" width="14" style="16" customWidth="1"/>
    <col min="11" max="11" width="12" style="16" customWidth="1"/>
    <col min="12" max="12" width="9" style="19" customWidth="1"/>
    <col min="13" max="13" width="4.42578125" style="14" customWidth="1"/>
    <col min="14" max="16" width="3.140625" style="14" customWidth="1"/>
    <col min="17" max="17" width="3.5703125" style="14" customWidth="1"/>
    <col min="18" max="18" width="4.42578125" style="14" customWidth="1"/>
    <col min="19" max="19" width="3.140625" style="14" customWidth="1"/>
    <col min="20" max="20" width="5.42578125" style="14" customWidth="1"/>
    <col min="21" max="21" width="3.140625" style="14" customWidth="1"/>
    <col min="22" max="23" width="5.42578125" style="14" customWidth="1"/>
    <col min="24" max="24" width="3.140625" style="14" customWidth="1"/>
    <col min="25" max="25" width="3.5703125" style="14" customWidth="1"/>
    <col min="26" max="26" width="5.42578125" style="14" customWidth="1"/>
    <col min="27" max="27" width="7.85546875" style="30" customWidth="1"/>
    <col min="28" max="28" width="10.42578125" style="30" customWidth="1"/>
    <col min="29" max="29" width="7.85546875" style="30" customWidth="1"/>
    <col min="30" max="30" width="10.140625" style="30" customWidth="1"/>
    <col min="31" max="31" width="5.42578125" style="14" customWidth="1"/>
    <col min="32" max="32" width="9" style="14" customWidth="1"/>
    <col min="33" max="33" width="5.42578125" style="14" customWidth="1"/>
    <col min="34" max="34" width="9" style="14" customWidth="1"/>
    <col min="35" max="35" width="5.42578125" style="14" customWidth="1"/>
    <col min="36" max="36" width="9" style="14" customWidth="1"/>
    <col min="37" max="38" width="7.85546875" style="14" customWidth="1"/>
    <col min="39" max="39" width="6.85546875" style="30" customWidth="1"/>
    <col min="40" max="40" width="9" style="30" customWidth="1"/>
    <col min="41" max="41" width="9.85546875" style="32" customWidth="1"/>
    <col min="42" max="42" width="7.85546875" style="30" customWidth="1"/>
    <col min="43" max="44" width="9.85546875" style="30" customWidth="1"/>
    <col min="45" max="45" width="7.5703125" style="30" customWidth="1"/>
    <col min="46" max="46" width="12.42578125" style="25" customWidth="1"/>
    <col min="47" max="50" width="9.85546875" style="30" customWidth="1"/>
    <col min="51" max="51" width="10.85546875" style="30" customWidth="1"/>
    <col min="52" max="52" width="9.85546875" style="30" customWidth="1"/>
    <col min="53" max="53" width="9" style="30" customWidth="1"/>
    <col min="54" max="54" width="10.140625" style="30" customWidth="1"/>
    <col min="55" max="55" width="10.85546875" style="32" customWidth="1"/>
    <col min="56" max="56" width="7.85546875" style="30" customWidth="1"/>
    <col min="57" max="57" width="9" style="30" customWidth="1"/>
    <col min="58" max="58" width="7.85546875" style="30" customWidth="1"/>
    <col min="59" max="60" width="4.85546875" style="28" customWidth="1"/>
    <col min="61" max="61" width="3.5703125" style="14" customWidth="1"/>
    <col min="62" max="62" width="47.85546875" style="16" customWidth="1"/>
    <col min="63" max="16384" width="9" style="16"/>
  </cols>
  <sheetData>
    <row r="1" spans="1:62" s="13" customFormat="1" ht="90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6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5" t="s">
        <v>30</v>
      </c>
      <c r="AF1" s="5" t="s">
        <v>30</v>
      </c>
      <c r="AG1" s="5" t="s">
        <v>31</v>
      </c>
      <c r="AH1" s="5" t="s">
        <v>31</v>
      </c>
      <c r="AI1" s="5" t="s">
        <v>32</v>
      </c>
      <c r="AJ1" s="5" t="s">
        <v>32</v>
      </c>
      <c r="AK1" s="5" t="s">
        <v>33</v>
      </c>
      <c r="AL1" s="5" t="s">
        <v>33</v>
      </c>
      <c r="AM1" s="7" t="s">
        <v>34</v>
      </c>
      <c r="AN1" s="8" t="s">
        <v>35</v>
      </c>
      <c r="AO1" s="8" t="s">
        <v>36</v>
      </c>
      <c r="AP1" s="7" t="s">
        <v>37</v>
      </c>
      <c r="AQ1" s="7" t="s">
        <v>38</v>
      </c>
      <c r="AR1" s="7" t="s">
        <v>39</v>
      </c>
      <c r="AS1" s="7" t="s">
        <v>40</v>
      </c>
      <c r="AT1" s="9" t="s">
        <v>41</v>
      </c>
      <c r="AU1" s="7" t="s">
        <v>42</v>
      </c>
      <c r="AV1" s="10" t="s">
        <v>43</v>
      </c>
      <c r="AW1" s="11" t="s">
        <v>44</v>
      </c>
      <c r="AX1" s="7" t="s">
        <v>45</v>
      </c>
      <c r="AY1" s="7" t="s">
        <v>46</v>
      </c>
      <c r="AZ1" s="7" t="s">
        <v>47</v>
      </c>
      <c r="BA1" s="7" t="s">
        <v>48</v>
      </c>
      <c r="BB1" s="7" t="s">
        <v>49</v>
      </c>
      <c r="BC1" s="8" t="s">
        <v>50</v>
      </c>
      <c r="BD1" s="7" t="s">
        <v>51</v>
      </c>
      <c r="BE1" s="7" t="s">
        <v>52</v>
      </c>
      <c r="BF1" s="7" t="s">
        <v>53</v>
      </c>
      <c r="BG1" s="12" t="s">
        <v>54</v>
      </c>
      <c r="BH1" s="12" t="s">
        <v>55</v>
      </c>
      <c r="BI1" s="5" t="s">
        <v>56</v>
      </c>
      <c r="BJ1" s="13" t="s">
        <v>57</v>
      </c>
    </row>
    <row r="2" spans="1:62" x14ac:dyDescent="0.2">
      <c r="A2" s="14">
        <v>1</v>
      </c>
      <c r="B2" s="15" t="s">
        <v>58</v>
      </c>
      <c r="C2" s="16" t="s">
        <v>59</v>
      </c>
      <c r="D2" s="17" t="s">
        <v>60</v>
      </c>
      <c r="E2" s="14" t="s">
        <v>61</v>
      </c>
      <c r="F2" s="18" t="s">
        <v>62</v>
      </c>
      <c r="G2" s="18" t="s">
        <v>63</v>
      </c>
      <c r="H2" s="18" t="s">
        <v>64</v>
      </c>
      <c r="I2" s="18" t="s">
        <v>65</v>
      </c>
      <c r="J2" s="18" t="s">
        <v>66</v>
      </c>
      <c r="K2" s="18" t="s">
        <v>67</v>
      </c>
      <c r="L2" s="19">
        <v>42399</v>
      </c>
      <c r="M2" s="20">
        <v>47</v>
      </c>
      <c r="N2" s="20">
        <v>5</v>
      </c>
      <c r="O2" s="20">
        <v>0</v>
      </c>
      <c r="P2" s="20">
        <v>1</v>
      </c>
      <c r="Q2" s="20">
        <v>6</v>
      </c>
      <c r="R2" s="20">
        <f>SUM(M2+Q2)</f>
        <v>53</v>
      </c>
      <c r="S2" s="20">
        <v>1</v>
      </c>
      <c r="T2" s="20">
        <v>0</v>
      </c>
      <c r="U2" s="20">
        <v>0</v>
      </c>
      <c r="V2" s="20">
        <v>0</v>
      </c>
      <c r="W2" s="20">
        <v>5</v>
      </c>
      <c r="X2" s="20">
        <v>3</v>
      </c>
      <c r="Y2" s="20">
        <v>9</v>
      </c>
      <c r="Z2" s="21">
        <f>SUM(R2-Y2)</f>
        <v>44</v>
      </c>
      <c r="AA2" s="22">
        <f t="shared" ref="AA2:AA32" si="0">SUM(N2*7)</f>
        <v>35</v>
      </c>
      <c r="AB2" s="22">
        <f>SUM(Z2*14.1)</f>
        <v>620.4</v>
      </c>
      <c r="AC2" s="22">
        <v>0</v>
      </c>
      <c r="AD2" s="22">
        <f>SUM(AA2:AC2)</f>
        <v>655.4</v>
      </c>
      <c r="AE2" s="20">
        <v>0</v>
      </c>
      <c r="AF2" s="23">
        <f>SUM(AE2*14.1)</f>
        <v>0</v>
      </c>
      <c r="AG2" s="20">
        <v>1</v>
      </c>
      <c r="AH2" s="24">
        <f>SUM(AG2*14.1)</f>
        <v>14.1</v>
      </c>
      <c r="AI2" s="20">
        <v>7</v>
      </c>
      <c r="AJ2" s="24">
        <f>SUM(AI2*14.1)</f>
        <v>98.7</v>
      </c>
      <c r="AK2" s="20">
        <v>5</v>
      </c>
      <c r="AL2" s="24">
        <f>SUM(AK2*2)</f>
        <v>10</v>
      </c>
      <c r="AM2" s="22">
        <v>0</v>
      </c>
      <c r="AN2" s="22">
        <f>SUM(AF2+AH2+AJ2+AL2+AM2)</f>
        <v>122.8</v>
      </c>
      <c r="AO2" s="22">
        <f t="shared" ref="AO2:AO32" si="1">SUM(AD2-AN2)</f>
        <v>532.6</v>
      </c>
      <c r="AP2" s="22">
        <v>0</v>
      </c>
      <c r="AQ2" s="22">
        <f>SUM(AO2:AP2)</f>
        <v>532.6</v>
      </c>
      <c r="AR2" s="22">
        <v>498.4</v>
      </c>
      <c r="AS2" s="22">
        <v>0</v>
      </c>
      <c r="AU2" s="22">
        <f>SUM(AR2:AS2)</f>
        <v>498.4</v>
      </c>
      <c r="AV2" s="26">
        <v>0</v>
      </c>
      <c r="AW2" s="27">
        <v>34.200000000000003</v>
      </c>
      <c r="AX2" s="22">
        <v>2814.81</v>
      </c>
      <c r="AY2" s="22">
        <v>0</v>
      </c>
      <c r="AZ2" s="22">
        <v>500</v>
      </c>
      <c r="BA2" s="22">
        <v>0</v>
      </c>
      <c r="BB2" s="22">
        <v>0</v>
      </c>
      <c r="BC2" s="22">
        <f>SUM(AX2+AY2+AZ2+BA2-BB2)</f>
        <v>3314.81</v>
      </c>
      <c r="BD2" s="22">
        <v>38</v>
      </c>
      <c r="BE2" s="22">
        <v>0</v>
      </c>
      <c r="BF2" s="22">
        <v>0</v>
      </c>
      <c r="BG2" s="28" t="s">
        <v>68</v>
      </c>
      <c r="BH2" s="28" t="s">
        <v>68</v>
      </c>
      <c r="BI2" s="14" t="s">
        <v>68</v>
      </c>
    </row>
    <row r="3" spans="1:62" ht="12" customHeight="1" x14ac:dyDescent="0.2">
      <c r="A3" s="14">
        <v>9</v>
      </c>
      <c r="B3" s="15" t="s">
        <v>69</v>
      </c>
      <c r="C3" s="16" t="s">
        <v>69</v>
      </c>
      <c r="D3" s="17" t="s">
        <v>70</v>
      </c>
      <c r="E3" s="29" t="s">
        <v>71</v>
      </c>
      <c r="F3" s="18" t="s">
        <v>72</v>
      </c>
      <c r="G3" s="18" t="s">
        <v>73</v>
      </c>
      <c r="H3" s="18" t="s">
        <v>74</v>
      </c>
      <c r="I3" s="18" t="s">
        <v>75</v>
      </c>
      <c r="J3" s="18" t="s">
        <v>76</v>
      </c>
      <c r="K3" s="18" t="s">
        <v>77</v>
      </c>
      <c r="L3" s="19">
        <v>42422</v>
      </c>
      <c r="M3" s="20">
        <v>214</v>
      </c>
      <c r="N3" s="20">
        <v>3</v>
      </c>
      <c r="O3" s="20">
        <v>0</v>
      </c>
      <c r="P3" s="20">
        <v>1</v>
      </c>
      <c r="Q3" s="20">
        <v>4</v>
      </c>
      <c r="R3" s="20">
        <f t="shared" ref="R3:R32" si="2">SUM(M3+Q3)</f>
        <v>218</v>
      </c>
      <c r="S3" s="20">
        <v>0</v>
      </c>
      <c r="T3" s="20">
        <v>0</v>
      </c>
      <c r="U3" s="20">
        <v>0</v>
      </c>
      <c r="V3" s="20">
        <v>0</v>
      </c>
      <c r="W3" s="20">
        <v>4</v>
      </c>
      <c r="X3" s="20">
        <v>10</v>
      </c>
      <c r="Y3" s="20">
        <v>14</v>
      </c>
      <c r="Z3" s="21">
        <f t="shared" ref="Z3:Z32" si="3">SUM(R3-Y3)</f>
        <v>204</v>
      </c>
      <c r="AA3" s="30">
        <f t="shared" si="0"/>
        <v>21</v>
      </c>
      <c r="AB3" s="30">
        <f>SUM(Z3*14.1)</f>
        <v>2876.4</v>
      </c>
      <c r="AC3" s="30">
        <v>0</v>
      </c>
      <c r="AD3" s="30">
        <f>SUM(AA3:AC3)</f>
        <v>2897.4</v>
      </c>
      <c r="AE3" s="20">
        <v>11</v>
      </c>
      <c r="AF3" s="31">
        <f>SUM(AE3*14.1)</f>
        <v>155.1</v>
      </c>
      <c r="AG3" s="20">
        <v>19</v>
      </c>
      <c r="AH3" s="31">
        <f>SUM(AG3*14.1)</f>
        <v>267.89999999999998</v>
      </c>
      <c r="AI3" s="20">
        <v>34</v>
      </c>
      <c r="AJ3" s="31">
        <f>SUM(AI3*14.1)</f>
        <v>479.4</v>
      </c>
      <c r="AK3" s="20">
        <v>0</v>
      </c>
      <c r="AL3" s="31">
        <f>SUM(AK3*2)</f>
        <v>0</v>
      </c>
      <c r="AM3" s="30">
        <v>0</v>
      </c>
      <c r="AN3" s="30">
        <f>SUM(AF3+AH3+AJ3+AL3+AM3)</f>
        <v>902.4</v>
      </c>
      <c r="AO3" s="32">
        <f t="shared" si="1"/>
        <v>1995</v>
      </c>
      <c r="AP3" s="30">
        <v>0</v>
      </c>
      <c r="AQ3" s="30">
        <f>SUM(AO3:AP3)</f>
        <v>1995</v>
      </c>
      <c r="AR3" s="30">
        <v>1995</v>
      </c>
      <c r="AS3" s="30">
        <v>0</v>
      </c>
      <c r="AU3" s="30">
        <f>SUM(AR3:AS3)</f>
        <v>1995</v>
      </c>
      <c r="AV3" s="33">
        <v>0</v>
      </c>
      <c r="AW3" s="34" t="str">
        <f t="shared" ref="AW3:AW32" si="4">IF(AQ3-AU3&gt;0,AQ3-AU3,"")</f>
        <v/>
      </c>
      <c r="AX3" s="30">
        <v>6864.3</v>
      </c>
      <c r="AY3" s="30">
        <v>66000</v>
      </c>
      <c r="AZ3" s="30">
        <v>500</v>
      </c>
      <c r="BA3" s="30">
        <v>420</v>
      </c>
      <c r="BB3" s="30">
        <v>0</v>
      </c>
      <c r="BC3" s="32">
        <f>SUM(AX3+AY3+AZ3+BA3-BB3)</f>
        <v>73784.3</v>
      </c>
      <c r="BD3" s="30">
        <v>20</v>
      </c>
      <c r="BE3" s="30">
        <v>73.05</v>
      </c>
      <c r="BF3" s="30">
        <v>32.049999999999997</v>
      </c>
      <c r="BG3" s="35" t="s">
        <v>68</v>
      </c>
      <c r="BH3" s="35" t="s">
        <v>68</v>
      </c>
      <c r="BI3" s="14" t="s">
        <v>68</v>
      </c>
    </row>
    <row r="4" spans="1:62" x14ac:dyDescent="0.2">
      <c r="A4" s="14">
        <v>20</v>
      </c>
      <c r="B4" s="15" t="s">
        <v>78</v>
      </c>
      <c r="C4" s="16" t="s">
        <v>79</v>
      </c>
      <c r="D4" s="17" t="s">
        <v>80</v>
      </c>
      <c r="E4" s="14" t="s">
        <v>81</v>
      </c>
      <c r="F4" s="16" t="s">
        <v>62</v>
      </c>
      <c r="G4" s="16" t="s">
        <v>82</v>
      </c>
      <c r="H4" s="16" t="s">
        <v>83</v>
      </c>
      <c r="I4" s="16" t="s">
        <v>84</v>
      </c>
      <c r="J4" s="16" t="s">
        <v>85</v>
      </c>
      <c r="K4" s="16" t="s">
        <v>77</v>
      </c>
      <c r="L4" s="19">
        <v>42430</v>
      </c>
      <c r="M4" s="20">
        <v>69</v>
      </c>
      <c r="N4" s="20">
        <v>1</v>
      </c>
      <c r="O4" s="20">
        <v>1</v>
      </c>
      <c r="P4" s="20">
        <v>0</v>
      </c>
      <c r="Q4" s="20">
        <v>2</v>
      </c>
      <c r="R4" s="20">
        <f t="shared" si="2"/>
        <v>71</v>
      </c>
      <c r="S4" s="20">
        <v>2</v>
      </c>
      <c r="T4" s="20">
        <v>0</v>
      </c>
      <c r="U4" s="20">
        <v>0</v>
      </c>
      <c r="V4" s="20">
        <v>0</v>
      </c>
      <c r="W4" s="20">
        <v>0</v>
      </c>
      <c r="X4" s="20">
        <v>2</v>
      </c>
      <c r="Y4" s="20">
        <v>4</v>
      </c>
      <c r="Z4" s="21">
        <f t="shared" si="3"/>
        <v>67</v>
      </c>
      <c r="AA4" s="30">
        <f t="shared" si="0"/>
        <v>7</v>
      </c>
      <c r="AB4" s="30">
        <f t="shared" ref="AB4:AB32" si="5">SUM(Z4*14.1)</f>
        <v>944.69999999999993</v>
      </c>
      <c r="AC4" s="30">
        <v>0</v>
      </c>
      <c r="AD4" s="30">
        <f t="shared" ref="AD4:AD32" si="6">SUM(AA4:AC4)</f>
        <v>951.69999999999993</v>
      </c>
      <c r="AE4" s="20">
        <v>8</v>
      </c>
      <c r="AF4" s="31">
        <f t="shared" ref="AF4:AF32" si="7">SUM(AE4*14.1)</f>
        <v>112.8</v>
      </c>
      <c r="AG4" s="20">
        <v>11</v>
      </c>
      <c r="AH4" s="31">
        <f t="shared" ref="AH4:AH32" si="8">SUM(AG4*14.1)</f>
        <v>155.1</v>
      </c>
      <c r="AI4" s="20">
        <v>3</v>
      </c>
      <c r="AJ4" s="31">
        <f t="shared" ref="AJ4:AJ32" si="9">SUM(AI4*14.1)</f>
        <v>42.3</v>
      </c>
      <c r="AK4" s="20">
        <v>0</v>
      </c>
      <c r="AL4" s="31">
        <f t="shared" ref="AL4:AL32" si="10">SUM(AK4*2)</f>
        <v>0</v>
      </c>
      <c r="AM4" s="30">
        <v>0</v>
      </c>
      <c r="AN4" s="30">
        <f t="shared" ref="AN4:AN32" si="11">SUM(AF4+AH4+AJ4+AL4+AM4)</f>
        <v>310.2</v>
      </c>
      <c r="AO4" s="32">
        <f t="shared" si="1"/>
        <v>641.5</v>
      </c>
      <c r="AP4" s="30">
        <v>0</v>
      </c>
      <c r="AQ4" s="30">
        <f t="shared" ref="AQ4:AQ31" si="12">SUM(AO4:AP4)</f>
        <v>641.5</v>
      </c>
      <c r="AR4" s="30">
        <v>683.8</v>
      </c>
      <c r="AS4" s="30">
        <v>0</v>
      </c>
      <c r="AU4" s="30">
        <f>SUM(AR4:AS4)</f>
        <v>683.8</v>
      </c>
      <c r="AV4" s="33">
        <f t="shared" ref="AV4:AV30" si="13">IF(AU4-AQ4&gt;0,AU4-AQ4,"")</f>
        <v>42.299999999999955</v>
      </c>
      <c r="AW4" s="34" t="str">
        <f t="shared" si="4"/>
        <v/>
      </c>
      <c r="AX4" s="30">
        <v>1813.57</v>
      </c>
      <c r="AY4" s="30">
        <v>0</v>
      </c>
      <c r="AZ4" s="30">
        <v>0</v>
      </c>
      <c r="BA4" s="30">
        <v>0</v>
      </c>
      <c r="BB4" s="30">
        <v>0</v>
      </c>
      <c r="BC4" s="32">
        <f t="shared" ref="BC4:BC32" si="14">SUM(AX4+AY4+AZ4+BA4-BB4)</f>
        <v>1813.57</v>
      </c>
      <c r="BD4" s="30">
        <v>35</v>
      </c>
      <c r="BE4" s="30">
        <v>23.65</v>
      </c>
      <c r="BF4" s="30">
        <v>17.25</v>
      </c>
      <c r="BG4" s="35" t="s">
        <v>86</v>
      </c>
      <c r="BH4" s="35" t="s">
        <v>86</v>
      </c>
      <c r="BI4" s="14" t="s">
        <v>68</v>
      </c>
    </row>
    <row r="5" spans="1:62" x14ac:dyDescent="0.2">
      <c r="A5" s="14">
        <v>24</v>
      </c>
      <c r="B5" s="15" t="s">
        <v>87</v>
      </c>
      <c r="C5" s="16" t="s">
        <v>88</v>
      </c>
      <c r="D5" s="17" t="s">
        <v>89</v>
      </c>
      <c r="E5" s="14" t="s">
        <v>90</v>
      </c>
      <c r="F5" s="16" t="s">
        <v>91</v>
      </c>
      <c r="G5" s="16" t="s">
        <v>92</v>
      </c>
      <c r="H5" s="16" t="s">
        <v>93</v>
      </c>
      <c r="I5" s="16" t="s">
        <v>94</v>
      </c>
      <c r="J5" s="16" t="s">
        <v>95</v>
      </c>
      <c r="K5" s="16" t="s">
        <v>96</v>
      </c>
      <c r="L5" s="19">
        <v>42429</v>
      </c>
      <c r="M5" s="20">
        <v>64</v>
      </c>
      <c r="N5" s="20">
        <v>4</v>
      </c>
      <c r="O5" s="20">
        <v>0</v>
      </c>
      <c r="P5" s="20">
        <v>0</v>
      </c>
      <c r="Q5" s="20">
        <v>4</v>
      </c>
      <c r="R5" s="20">
        <v>68</v>
      </c>
      <c r="S5" s="20">
        <v>1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1</v>
      </c>
      <c r="Z5" s="21">
        <f t="shared" si="3"/>
        <v>67</v>
      </c>
      <c r="AA5" s="30">
        <f t="shared" si="0"/>
        <v>28</v>
      </c>
      <c r="AB5" s="30">
        <v>944.7</v>
      </c>
      <c r="AC5" s="30">
        <v>45</v>
      </c>
      <c r="AD5" s="30">
        <f t="shared" si="6"/>
        <v>1017.7</v>
      </c>
      <c r="AE5" s="20">
        <v>0</v>
      </c>
      <c r="AF5" s="31">
        <f t="shared" si="7"/>
        <v>0</v>
      </c>
      <c r="AG5" s="20">
        <v>0</v>
      </c>
      <c r="AH5" s="31">
        <f t="shared" si="8"/>
        <v>0</v>
      </c>
      <c r="AI5" s="20">
        <v>16</v>
      </c>
      <c r="AJ5" s="31">
        <f t="shared" si="9"/>
        <v>225.6</v>
      </c>
      <c r="AK5" s="20">
        <v>1</v>
      </c>
      <c r="AL5" s="31">
        <f t="shared" si="10"/>
        <v>2</v>
      </c>
      <c r="AM5" s="30">
        <v>0</v>
      </c>
      <c r="AN5" s="30">
        <f t="shared" si="11"/>
        <v>227.6</v>
      </c>
      <c r="AO5" s="32">
        <f t="shared" si="1"/>
        <v>790.1</v>
      </c>
      <c r="AP5" s="30">
        <v>0</v>
      </c>
      <c r="AQ5" s="30">
        <f t="shared" si="12"/>
        <v>790.1</v>
      </c>
      <c r="AR5" s="30">
        <v>253.6</v>
      </c>
      <c r="AS5" s="30">
        <v>113.5</v>
      </c>
      <c r="AT5" s="25">
        <v>42496</v>
      </c>
      <c r="AU5" s="30">
        <v>367.1</v>
      </c>
      <c r="AV5" s="33" t="str">
        <f t="shared" si="13"/>
        <v/>
      </c>
      <c r="AW5" s="34">
        <f t="shared" si="4"/>
        <v>423</v>
      </c>
      <c r="AX5" s="30">
        <v>0</v>
      </c>
      <c r="AY5" s="30">
        <v>0</v>
      </c>
      <c r="AZ5" s="30">
        <v>0</v>
      </c>
      <c r="BA5" s="30">
        <v>0</v>
      </c>
      <c r="BB5" s="30">
        <v>0</v>
      </c>
      <c r="BC5" s="32">
        <f t="shared" si="14"/>
        <v>0</v>
      </c>
      <c r="BD5" s="30">
        <v>0</v>
      </c>
      <c r="BE5" s="30">
        <v>0</v>
      </c>
      <c r="BF5" s="30">
        <v>0</v>
      </c>
      <c r="BG5" s="35"/>
      <c r="BH5" s="35"/>
      <c r="BJ5" s="16" t="s">
        <v>97</v>
      </c>
    </row>
    <row r="6" spans="1:62" x14ac:dyDescent="0.2">
      <c r="A6" s="14">
        <v>25</v>
      </c>
      <c r="B6" s="15" t="s">
        <v>98</v>
      </c>
      <c r="C6" s="16" t="s">
        <v>99</v>
      </c>
      <c r="D6" s="17" t="s">
        <v>100</v>
      </c>
      <c r="E6" s="14" t="s">
        <v>101</v>
      </c>
      <c r="F6" s="16" t="s">
        <v>102</v>
      </c>
      <c r="G6" s="16" t="s">
        <v>103</v>
      </c>
      <c r="H6" s="16" t="s">
        <v>104</v>
      </c>
      <c r="I6" s="16" t="s">
        <v>105</v>
      </c>
      <c r="J6" s="16" t="s">
        <v>106</v>
      </c>
      <c r="K6" s="16" t="s">
        <v>107</v>
      </c>
      <c r="L6" s="19">
        <v>42483</v>
      </c>
      <c r="M6" s="20">
        <v>257</v>
      </c>
      <c r="N6" s="20">
        <v>8</v>
      </c>
      <c r="O6" s="20">
        <v>1</v>
      </c>
      <c r="P6" s="20">
        <v>4</v>
      </c>
      <c r="Q6" s="20">
        <v>13</v>
      </c>
      <c r="R6" s="20">
        <f t="shared" si="2"/>
        <v>270</v>
      </c>
      <c r="S6" s="20">
        <v>0</v>
      </c>
      <c r="T6" s="20">
        <v>0</v>
      </c>
      <c r="U6" s="20">
        <v>0</v>
      </c>
      <c r="V6" s="20">
        <v>9</v>
      </c>
      <c r="W6" s="20">
        <v>10</v>
      </c>
      <c r="X6" s="20">
        <v>9</v>
      </c>
      <c r="Y6" s="20">
        <v>28</v>
      </c>
      <c r="Z6" s="21">
        <f t="shared" si="3"/>
        <v>242</v>
      </c>
      <c r="AA6" s="30">
        <f t="shared" si="0"/>
        <v>56</v>
      </c>
      <c r="AB6" s="30">
        <f t="shared" si="5"/>
        <v>3412.2</v>
      </c>
      <c r="AC6" s="30">
        <v>0</v>
      </c>
      <c r="AD6" s="30">
        <f t="shared" si="6"/>
        <v>3468.2</v>
      </c>
      <c r="AE6" s="20">
        <v>3</v>
      </c>
      <c r="AF6" s="31">
        <v>42.3</v>
      </c>
      <c r="AG6" s="20">
        <v>50</v>
      </c>
      <c r="AH6" s="31">
        <f t="shared" si="8"/>
        <v>705</v>
      </c>
      <c r="AI6" s="20">
        <v>23</v>
      </c>
      <c r="AJ6" s="31">
        <f t="shared" si="9"/>
        <v>324.3</v>
      </c>
      <c r="AK6" s="20">
        <v>4</v>
      </c>
      <c r="AL6" s="31">
        <f t="shared" si="10"/>
        <v>8</v>
      </c>
      <c r="AM6" s="30">
        <v>0</v>
      </c>
      <c r="AN6" s="30">
        <f t="shared" si="11"/>
        <v>1079.5999999999999</v>
      </c>
      <c r="AO6" s="32">
        <f t="shared" si="1"/>
        <v>2388.6</v>
      </c>
      <c r="AP6" s="30">
        <v>30</v>
      </c>
      <c r="AQ6" s="30">
        <f t="shared" si="12"/>
        <v>2418.6</v>
      </c>
      <c r="AR6" s="30">
        <v>2368.4</v>
      </c>
      <c r="AS6" s="30">
        <v>0</v>
      </c>
      <c r="AU6" s="30">
        <f t="shared" ref="AU6:AU32" si="15">SUM(AR6:AS6)</f>
        <v>2368.4</v>
      </c>
      <c r="AV6" s="33" t="str">
        <f t="shared" si="13"/>
        <v/>
      </c>
      <c r="AW6" s="34">
        <f t="shared" si="4"/>
        <v>50.199999999999818</v>
      </c>
      <c r="AX6" s="30">
        <v>339.61</v>
      </c>
      <c r="AY6" s="30">
        <v>0</v>
      </c>
      <c r="AZ6" s="30">
        <v>4000</v>
      </c>
      <c r="BA6" s="30">
        <v>0</v>
      </c>
      <c r="BB6" s="30">
        <v>0</v>
      </c>
      <c r="BC6" s="32">
        <f t="shared" si="14"/>
        <v>4339.6099999999997</v>
      </c>
      <c r="BD6" s="30">
        <v>23</v>
      </c>
      <c r="BE6" s="30">
        <v>107</v>
      </c>
      <c r="BF6" s="30">
        <v>78.45</v>
      </c>
      <c r="BG6" s="35" t="s">
        <v>68</v>
      </c>
      <c r="BH6" s="35" t="s">
        <v>68</v>
      </c>
      <c r="BI6" s="14" t="s">
        <v>68</v>
      </c>
    </row>
    <row r="7" spans="1:62" x14ac:dyDescent="0.2">
      <c r="A7" s="14">
        <v>27</v>
      </c>
      <c r="B7" s="15" t="s">
        <v>108</v>
      </c>
      <c r="C7" s="16" t="s">
        <v>108</v>
      </c>
      <c r="D7" s="17" t="s">
        <v>109</v>
      </c>
      <c r="E7" s="14" t="s">
        <v>110</v>
      </c>
      <c r="F7" s="16" t="s">
        <v>111</v>
      </c>
      <c r="G7" s="16" t="s">
        <v>112</v>
      </c>
      <c r="H7" s="16" t="s">
        <v>113</v>
      </c>
      <c r="I7" s="16" t="s">
        <v>114</v>
      </c>
      <c r="J7" s="16" t="s">
        <v>115</v>
      </c>
      <c r="K7" s="16" t="s">
        <v>116</v>
      </c>
      <c r="L7" s="19">
        <v>42429</v>
      </c>
      <c r="M7" s="20">
        <v>55</v>
      </c>
      <c r="N7" s="20">
        <v>4</v>
      </c>
      <c r="O7" s="20">
        <v>0</v>
      </c>
      <c r="P7" s="20">
        <v>2</v>
      </c>
      <c r="Q7" s="20">
        <v>6</v>
      </c>
      <c r="R7" s="20">
        <f t="shared" si="2"/>
        <v>61</v>
      </c>
      <c r="S7" s="20">
        <v>0</v>
      </c>
      <c r="T7" s="20">
        <v>0</v>
      </c>
      <c r="U7" s="20">
        <v>0</v>
      </c>
      <c r="V7" s="20">
        <v>1</v>
      </c>
      <c r="W7" s="20">
        <v>0</v>
      </c>
      <c r="X7" s="20">
        <v>2</v>
      </c>
      <c r="Y7" s="20">
        <v>3</v>
      </c>
      <c r="Z7" s="21">
        <f t="shared" si="3"/>
        <v>58</v>
      </c>
      <c r="AA7" s="30">
        <f t="shared" si="0"/>
        <v>28</v>
      </c>
      <c r="AB7" s="30">
        <f t="shared" si="5"/>
        <v>817.8</v>
      </c>
      <c r="AC7" s="30">
        <v>0</v>
      </c>
      <c r="AD7" s="30">
        <f t="shared" si="6"/>
        <v>845.8</v>
      </c>
      <c r="AE7" s="20">
        <v>9</v>
      </c>
      <c r="AF7" s="31">
        <f t="shared" si="7"/>
        <v>126.89999999999999</v>
      </c>
      <c r="AG7" s="20">
        <v>2</v>
      </c>
      <c r="AH7" s="31">
        <f t="shared" si="8"/>
        <v>28.2</v>
      </c>
      <c r="AI7" s="20">
        <v>5</v>
      </c>
      <c r="AJ7" s="31">
        <f t="shared" si="9"/>
        <v>70.5</v>
      </c>
      <c r="AK7" s="20">
        <v>1</v>
      </c>
      <c r="AL7" s="31">
        <f t="shared" si="10"/>
        <v>2</v>
      </c>
      <c r="AM7" s="30">
        <v>0</v>
      </c>
      <c r="AN7" s="30">
        <f t="shared" si="11"/>
        <v>227.6</v>
      </c>
      <c r="AO7" s="32">
        <f t="shared" si="1"/>
        <v>618.19999999999993</v>
      </c>
      <c r="AP7" s="30">
        <v>0</v>
      </c>
      <c r="AQ7" s="30">
        <f t="shared" si="12"/>
        <v>618.19999999999993</v>
      </c>
      <c r="AR7" s="30">
        <v>618.20000000000005</v>
      </c>
      <c r="AS7" s="30">
        <v>0</v>
      </c>
      <c r="AU7" s="30">
        <f t="shared" si="15"/>
        <v>618.20000000000005</v>
      </c>
      <c r="AV7" s="33">
        <f t="shared" si="13"/>
        <v>1.1368683772161603E-13</v>
      </c>
      <c r="AW7" s="34" t="str">
        <f t="shared" si="4"/>
        <v/>
      </c>
      <c r="AX7" s="30">
        <v>601.39</v>
      </c>
      <c r="AY7" s="30">
        <v>0</v>
      </c>
      <c r="AZ7" s="30">
        <v>5000</v>
      </c>
      <c r="BA7" s="30">
        <v>0</v>
      </c>
      <c r="BB7" s="30">
        <v>0</v>
      </c>
      <c r="BC7" s="32">
        <f t="shared" si="14"/>
        <v>5601.39</v>
      </c>
      <c r="BD7" s="30">
        <v>23</v>
      </c>
      <c r="BE7" s="30">
        <v>40.15</v>
      </c>
      <c r="BF7" s="30">
        <v>40.15</v>
      </c>
      <c r="BG7" s="35" t="s">
        <v>68</v>
      </c>
      <c r="BH7" s="35" t="s">
        <v>68</v>
      </c>
      <c r="BI7" s="14" t="s">
        <v>68</v>
      </c>
      <c r="BJ7" s="36"/>
    </row>
    <row r="8" spans="1:62" x14ac:dyDescent="0.2">
      <c r="A8" s="14">
        <v>28</v>
      </c>
      <c r="B8" s="15" t="s">
        <v>117</v>
      </c>
      <c r="C8" s="16" t="s">
        <v>117</v>
      </c>
      <c r="D8" s="17" t="s">
        <v>118</v>
      </c>
      <c r="E8" s="14" t="s">
        <v>119</v>
      </c>
      <c r="I8" s="16" t="s">
        <v>120</v>
      </c>
      <c r="J8" s="16" t="s">
        <v>121</v>
      </c>
      <c r="K8" s="16" t="s">
        <v>122</v>
      </c>
      <c r="M8" s="20">
        <v>10</v>
      </c>
      <c r="N8" s="20"/>
      <c r="O8" s="20"/>
      <c r="P8" s="20"/>
      <c r="Q8" s="20"/>
      <c r="R8" s="20">
        <f t="shared" si="2"/>
        <v>10</v>
      </c>
      <c r="S8" s="20"/>
      <c r="T8" s="20"/>
      <c r="U8" s="20"/>
      <c r="V8" s="20"/>
      <c r="W8" s="20"/>
      <c r="X8" s="20"/>
      <c r="Y8" s="20"/>
      <c r="Z8" s="21">
        <f t="shared" si="3"/>
        <v>10</v>
      </c>
      <c r="AA8" s="30">
        <f t="shared" si="0"/>
        <v>0</v>
      </c>
      <c r="AB8" s="30">
        <f t="shared" si="5"/>
        <v>141</v>
      </c>
      <c r="AC8" s="30">
        <v>0</v>
      </c>
      <c r="AD8" s="30">
        <f t="shared" si="6"/>
        <v>141</v>
      </c>
      <c r="AE8" s="20"/>
      <c r="AF8" s="31">
        <f t="shared" si="7"/>
        <v>0</v>
      </c>
      <c r="AG8" s="20"/>
      <c r="AH8" s="31">
        <f t="shared" si="8"/>
        <v>0</v>
      </c>
      <c r="AI8" s="20">
        <v>1</v>
      </c>
      <c r="AJ8" s="31">
        <f t="shared" si="9"/>
        <v>14.1</v>
      </c>
      <c r="AK8" s="20">
        <v>0</v>
      </c>
      <c r="AL8" s="31">
        <f t="shared" si="10"/>
        <v>0</v>
      </c>
      <c r="AM8" s="30">
        <v>0</v>
      </c>
      <c r="AN8" s="30">
        <f t="shared" si="11"/>
        <v>14.1</v>
      </c>
      <c r="AO8" s="32">
        <f t="shared" si="1"/>
        <v>126.9</v>
      </c>
      <c r="AP8" s="30">
        <v>0</v>
      </c>
      <c r="AQ8" s="30">
        <f t="shared" si="12"/>
        <v>126.9</v>
      </c>
      <c r="AR8" s="30">
        <v>0</v>
      </c>
      <c r="AS8" s="30">
        <v>0</v>
      </c>
      <c r="AU8" s="30">
        <f t="shared" si="15"/>
        <v>0</v>
      </c>
      <c r="AV8" s="33" t="str">
        <f t="shared" si="13"/>
        <v/>
      </c>
      <c r="AW8" s="34">
        <f t="shared" si="4"/>
        <v>126.9</v>
      </c>
      <c r="AX8" s="30">
        <v>0</v>
      </c>
      <c r="AY8" s="30">
        <v>0</v>
      </c>
      <c r="AZ8" s="30">
        <v>0</v>
      </c>
      <c r="BA8" s="30">
        <v>0</v>
      </c>
      <c r="BB8" s="30">
        <v>0</v>
      </c>
      <c r="BC8" s="32">
        <f t="shared" si="14"/>
        <v>0</v>
      </c>
      <c r="BD8" s="30">
        <v>0</v>
      </c>
      <c r="BE8" s="30">
        <v>0</v>
      </c>
      <c r="BF8" s="30">
        <v>0</v>
      </c>
      <c r="BG8" s="35"/>
      <c r="BH8" s="35"/>
      <c r="BJ8" s="16" t="s">
        <v>123</v>
      </c>
    </row>
    <row r="9" spans="1:62" x14ac:dyDescent="0.2">
      <c r="A9" s="14">
        <v>30</v>
      </c>
      <c r="B9" s="15" t="s">
        <v>124</v>
      </c>
      <c r="C9" s="16" t="s">
        <v>125</v>
      </c>
      <c r="D9" s="17">
        <v>116</v>
      </c>
      <c r="E9" s="14" t="s">
        <v>126</v>
      </c>
      <c r="F9" s="16" t="s">
        <v>127</v>
      </c>
      <c r="G9" s="16" t="s">
        <v>128</v>
      </c>
      <c r="H9" s="16" t="s">
        <v>129</v>
      </c>
      <c r="I9" s="37" t="s">
        <v>130</v>
      </c>
      <c r="J9" s="16" t="s">
        <v>131</v>
      </c>
      <c r="K9" s="16" t="s">
        <v>132</v>
      </c>
      <c r="L9" s="19">
        <v>42457</v>
      </c>
      <c r="M9" s="20">
        <v>57</v>
      </c>
      <c r="N9" s="20">
        <v>1</v>
      </c>
      <c r="O9" s="20">
        <v>0</v>
      </c>
      <c r="P9" s="20">
        <v>0</v>
      </c>
      <c r="Q9" s="20">
        <v>1</v>
      </c>
      <c r="R9" s="20">
        <f t="shared" si="2"/>
        <v>58</v>
      </c>
      <c r="S9" s="20">
        <v>3</v>
      </c>
      <c r="T9" s="20">
        <v>0</v>
      </c>
      <c r="U9" s="20">
        <v>0</v>
      </c>
      <c r="V9" s="20">
        <v>0</v>
      </c>
      <c r="W9" s="20">
        <v>0</v>
      </c>
      <c r="X9" s="20">
        <v>2</v>
      </c>
      <c r="Y9" s="20">
        <v>5</v>
      </c>
      <c r="Z9" s="21">
        <f t="shared" si="3"/>
        <v>53</v>
      </c>
      <c r="AA9" s="30">
        <f t="shared" si="0"/>
        <v>7</v>
      </c>
      <c r="AB9" s="30">
        <f t="shared" si="5"/>
        <v>747.3</v>
      </c>
      <c r="AC9" s="30">
        <v>0</v>
      </c>
      <c r="AD9" s="30">
        <f t="shared" si="6"/>
        <v>754.3</v>
      </c>
      <c r="AE9" s="20">
        <v>3</v>
      </c>
      <c r="AF9" s="31">
        <v>42.3</v>
      </c>
      <c r="AG9" s="20">
        <v>1</v>
      </c>
      <c r="AH9" s="31">
        <f t="shared" si="8"/>
        <v>14.1</v>
      </c>
      <c r="AI9" s="20">
        <v>14</v>
      </c>
      <c r="AJ9" s="31">
        <f t="shared" si="9"/>
        <v>197.4</v>
      </c>
      <c r="AK9" s="20">
        <v>0</v>
      </c>
      <c r="AL9" s="31">
        <f t="shared" si="10"/>
        <v>0</v>
      </c>
      <c r="AM9" s="30">
        <v>13.1</v>
      </c>
      <c r="AN9" s="30">
        <f t="shared" si="11"/>
        <v>266.90000000000003</v>
      </c>
      <c r="AO9" s="32">
        <f t="shared" si="1"/>
        <v>487.39999999999992</v>
      </c>
      <c r="AP9" s="30">
        <v>15</v>
      </c>
      <c r="AQ9" s="30">
        <f t="shared" si="12"/>
        <v>502.39999999999992</v>
      </c>
      <c r="AR9" s="30">
        <v>500.5</v>
      </c>
      <c r="AS9" s="30">
        <v>0</v>
      </c>
      <c r="AU9" s="30">
        <f t="shared" si="15"/>
        <v>500.5</v>
      </c>
      <c r="AV9" s="33" t="str">
        <f>IF(AU9-AQ9&gt;0,AU9-AQ9,"")</f>
        <v/>
      </c>
      <c r="AW9" s="34">
        <f t="shared" si="4"/>
        <v>1.8999999999999204</v>
      </c>
      <c r="AX9" s="30">
        <v>1164</v>
      </c>
      <c r="AY9" s="30">
        <v>15962</v>
      </c>
      <c r="AZ9" s="30">
        <v>592.33000000000004</v>
      </c>
      <c r="BA9" s="30">
        <v>209</v>
      </c>
      <c r="BB9" s="30">
        <v>0</v>
      </c>
      <c r="BC9" s="32">
        <v>17927.330000000002</v>
      </c>
      <c r="BD9" s="30">
        <v>19</v>
      </c>
      <c r="BE9" s="30">
        <v>0</v>
      </c>
      <c r="BF9" s="30">
        <v>0</v>
      </c>
      <c r="BG9" s="35" t="s">
        <v>68</v>
      </c>
      <c r="BH9" s="35" t="s">
        <v>68</v>
      </c>
      <c r="BI9" s="14" t="s">
        <v>68</v>
      </c>
    </row>
    <row r="10" spans="1:62" x14ac:dyDescent="0.2">
      <c r="A10" s="14">
        <v>32</v>
      </c>
      <c r="B10" s="15" t="s">
        <v>133</v>
      </c>
      <c r="C10" s="16" t="s">
        <v>134</v>
      </c>
      <c r="D10" s="17">
        <v>844</v>
      </c>
      <c r="E10" s="14" t="s">
        <v>135</v>
      </c>
      <c r="F10" s="16" t="s">
        <v>136</v>
      </c>
      <c r="G10" s="16" t="s">
        <v>137</v>
      </c>
      <c r="H10" s="16" t="s">
        <v>138</v>
      </c>
      <c r="I10" s="16" t="s">
        <v>139</v>
      </c>
      <c r="J10" s="16" t="s">
        <v>140</v>
      </c>
      <c r="K10" s="16" t="s">
        <v>141</v>
      </c>
      <c r="L10" s="19">
        <v>42490</v>
      </c>
      <c r="M10" s="20">
        <v>79</v>
      </c>
      <c r="N10" s="20">
        <v>0</v>
      </c>
      <c r="O10" s="20">
        <v>0</v>
      </c>
      <c r="P10" s="20">
        <v>0</v>
      </c>
      <c r="Q10" s="20">
        <v>0</v>
      </c>
      <c r="R10" s="20">
        <f t="shared" si="2"/>
        <v>79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3</v>
      </c>
      <c r="Y10" s="20">
        <v>3</v>
      </c>
      <c r="Z10" s="21">
        <f t="shared" si="3"/>
        <v>76</v>
      </c>
      <c r="AA10" s="30">
        <f t="shared" si="0"/>
        <v>0</v>
      </c>
      <c r="AB10" s="30">
        <f t="shared" si="5"/>
        <v>1071.5999999999999</v>
      </c>
      <c r="AC10" s="30">
        <v>0</v>
      </c>
      <c r="AD10" s="30">
        <f t="shared" si="6"/>
        <v>1071.5999999999999</v>
      </c>
      <c r="AE10" s="20">
        <v>8</v>
      </c>
      <c r="AF10" s="31">
        <f t="shared" si="7"/>
        <v>112.8</v>
      </c>
      <c r="AG10" s="20">
        <v>12</v>
      </c>
      <c r="AH10" s="31">
        <f t="shared" si="8"/>
        <v>169.2</v>
      </c>
      <c r="AI10" s="20">
        <v>6</v>
      </c>
      <c r="AJ10" s="31">
        <f t="shared" si="9"/>
        <v>84.6</v>
      </c>
      <c r="AK10" s="20">
        <v>2</v>
      </c>
      <c r="AL10" s="31">
        <f t="shared" si="10"/>
        <v>4</v>
      </c>
      <c r="AM10" s="30">
        <v>0</v>
      </c>
      <c r="AN10" s="30">
        <f t="shared" si="11"/>
        <v>370.6</v>
      </c>
      <c r="AO10" s="32">
        <f t="shared" si="1"/>
        <v>700.99999999999989</v>
      </c>
      <c r="AP10" s="30">
        <v>30</v>
      </c>
      <c r="AQ10" s="30">
        <f t="shared" si="12"/>
        <v>730.99999999999989</v>
      </c>
      <c r="AR10" s="30">
        <v>731</v>
      </c>
      <c r="AS10" s="30">
        <v>0</v>
      </c>
      <c r="AU10" s="30">
        <f t="shared" si="15"/>
        <v>731</v>
      </c>
      <c r="AV10" s="33">
        <f t="shared" si="13"/>
        <v>1.1368683772161603E-13</v>
      </c>
      <c r="AW10" s="34"/>
      <c r="AX10" s="30">
        <v>4263.63</v>
      </c>
      <c r="AY10" s="30">
        <v>12090.45</v>
      </c>
      <c r="AZ10" s="30">
        <v>3000</v>
      </c>
      <c r="BA10" s="30">
        <v>0</v>
      </c>
      <c r="BB10" s="30">
        <v>0</v>
      </c>
      <c r="BC10" s="32">
        <f t="shared" si="14"/>
        <v>19354.080000000002</v>
      </c>
      <c r="BD10" s="30">
        <v>25</v>
      </c>
      <c r="BE10" s="30">
        <v>25.55</v>
      </c>
      <c r="BF10" s="30">
        <v>31.15</v>
      </c>
      <c r="BG10" s="35" t="s">
        <v>86</v>
      </c>
      <c r="BH10" s="35" t="s">
        <v>86</v>
      </c>
      <c r="BI10" s="14" t="s">
        <v>68</v>
      </c>
      <c r="BJ10" s="36"/>
    </row>
    <row r="11" spans="1:62" x14ac:dyDescent="0.2">
      <c r="A11" s="14">
        <v>34</v>
      </c>
      <c r="B11" s="15" t="s">
        <v>142</v>
      </c>
      <c r="C11" s="16" t="s">
        <v>143</v>
      </c>
      <c r="D11" s="17">
        <v>3041</v>
      </c>
      <c r="E11" s="14" t="s">
        <v>144</v>
      </c>
      <c r="F11" s="16" t="s">
        <v>145</v>
      </c>
      <c r="G11" s="16" t="s">
        <v>146</v>
      </c>
      <c r="H11" s="16" t="s">
        <v>147</v>
      </c>
      <c r="I11" s="16" t="s">
        <v>148</v>
      </c>
      <c r="J11" s="16" t="s">
        <v>149</v>
      </c>
      <c r="K11" s="16" t="s">
        <v>107</v>
      </c>
      <c r="L11" s="19">
        <v>42488</v>
      </c>
      <c r="M11" s="20">
        <v>155</v>
      </c>
      <c r="N11" s="20">
        <v>2</v>
      </c>
      <c r="O11" s="20">
        <v>0</v>
      </c>
      <c r="P11" s="20">
        <v>0</v>
      </c>
      <c r="Q11" s="20">
        <v>2</v>
      </c>
      <c r="R11" s="20">
        <f t="shared" si="2"/>
        <v>157</v>
      </c>
      <c r="S11" s="20">
        <v>0</v>
      </c>
      <c r="T11" s="20">
        <v>0</v>
      </c>
      <c r="U11" s="20">
        <v>0</v>
      </c>
      <c r="V11" s="20">
        <v>3</v>
      </c>
      <c r="W11" s="20">
        <v>3</v>
      </c>
      <c r="X11" s="20">
        <v>11</v>
      </c>
      <c r="Y11" s="20">
        <v>17</v>
      </c>
      <c r="Z11" s="21">
        <f t="shared" si="3"/>
        <v>140</v>
      </c>
      <c r="AA11" s="30">
        <f t="shared" si="0"/>
        <v>14</v>
      </c>
      <c r="AB11" s="30">
        <f t="shared" si="5"/>
        <v>1974</v>
      </c>
      <c r="AC11" s="30">
        <v>0</v>
      </c>
      <c r="AD11" s="30">
        <f t="shared" si="6"/>
        <v>1988</v>
      </c>
      <c r="AE11" s="20">
        <v>0</v>
      </c>
      <c r="AF11" s="31">
        <f t="shared" si="7"/>
        <v>0</v>
      </c>
      <c r="AG11" s="20">
        <v>31</v>
      </c>
      <c r="AH11" s="31">
        <f t="shared" si="8"/>
        <v>437.09999999999997</v>
      </c>
      <c r="AI11" s="20">
        <v>55</v>
      </c>
      <c r="AJ11" s="31">
        <f t="shared" si="9"/>
        <v>775.5</v>
      </c>
      <c r="AK11" s="20">
        <v>0</v>
      </c>
      <c r="AL11" s="31">
        <f t="shared" si="10"/>
        <v>0</v>
      </c>
      <c r="AM11" s="30">
        <v>13</v>
      </c>
      <c r="AN11" s="30">
        <f t="shared" si="11"/>
        <v>1225.5999999999999</v>
      </c>
      <c r="AO11" s="32">
        <f t="shared" si="1"/>
        <v>762.40000000000009</v>
      </c>
      <c r="AP11" s="30">
        <v>30</v>
      </c>
      <c r="AQ11" s="30">
        <f t="shared" si="12"/>
        <v>792.40000000000009</v>
      </c>
      <c r="AR11" s="30">
        <v>762.4</v>
      </c>
      <c r="AS11" s="30">
        <v>0</v>
      </c>
      <c r="AU11" s="30">
        <f t="shared" si="15"/>
        <v>762.4</v>
      </c>
      <c r="AV11" s="33" t="str">
        <f t="shared" si="13"/>
        <v/>
      </c>
      <c r="AW11" s="34">
        <f t="shared" si="4"/>
        <v>30.000000000000114</v>
      </c>
      <c r="AX11" s="30">
        <v>14064.42</v>
      </c>
      <c r="AY11" s="30">
        <v>0</v>
      </c>
      <c r="AZ11" s="30">
        <v>0</v>
      </c>
      <c r="BA11" s="30">
        <v>432</v>
      </c>
      <c r="BB11" s="30">
        <v>0</v>
      </c>
      <c r="BC11" s="32">
        <f t="shared" si="14"/>
        <v>14496.42</v>
      </c>
      <c r="BD11" s="30">
        <v>36</v>
      </c>
      <c r="BE11" s="30">
        <v>177.5</v>
      </c>
      <c r="BF11" s="30">
        <v>65.7</v>
      </c>
      <c r="BG11" s="35" t="s">
        <v>68</v>
      </c>
      <c r="BH11" s="35" t="s">
        <v>68</v>
      </c>
      <c r="BI11" s="14" t="s">
        <v>68</v>
      </c>
    </row>
    <row r="12" spans="1:62" x14ac:dyDescent="0.2">
      <c r="A12" s="14">
        <v>35</v>
      </c>
      <c r="B12" s="15" t="s">
        <v>150</v>
      </c>
      <c r="C12" s="16" t="s">
        <v>151</v>
      </c>
      <c r="D12" s="17">
        <v>7422</v>
      </c>
      <c r="E12" s="14" t="s">
        <v>152</v>
      </c>
      <c r="F12" s="16" t="s">
        <v>153</v>
      </c>
      <c r="G12" s="16" t="s">
        <v>154</v>
      </c>
      <c r="H12" s="16" t="s">
        <v>155</v>
      </c>
      <c r="I12" s="16" t="s">
        <v>156</v>
      </c>
      <c r="J12" s="16" t="s">
        <v>157</v>
      </c>
      <c r="K12" s="16" t="s">
        <v>158</v>
      </c>
      <c r="L12" s="19">
        <v>42422</v>
      </c>
      <c r="M12" s="20">
        <v>40</v>
      </c>
      <c r="N12" s="20">
        <v>6</v>
      </c>
      <c r="O12" s="20">
        <v>0</v>
      </c>
      <c r="P12" s="20">
        <v>0</v>
      </c>
      <c r="Q12" s="20">
        <v>6</v>
      </c>
      <c r="R12" s="20">
        <f t="shared" si="2"/>
        <v>46</v>
      </c>
      <c r="S12" s="20">
        <v>1</v>
      </c>
      <c r="T12" s="20">
        <v>0</v>
      </c>
      <c r="U12" s="20">
        <v>0</v>
      </c>
      <c r="V12" s="20">
        <v>5</v>
      </c>
      <c r="W12" s="20">
        <v>0</v>
      </c>
      <c r="X12" s="20">
        <v>0</v>
      </c>
      <c r="Y12" s="20">
        <v>6</v>
      </c>
      <c r="Z12" s="21">
        <f t="shared" si="3"/>
        <v>40</v>
      </c>
      <c r="AA12" s="30">
        <f t="shared" si="0"/>
        <v>42</v>
      </c>
      <c r="AB12" s="30">
        <f t="shared" si="5"/>
        <v>564</v>
      </c>
      <c r="AC12" s="30">
        <v>15</v>
      </c>
      <c r="AD12" s="30">
        <f t="shared" si="6"/>
        <v>621</v>
      </c>
      <c r="AE12" s="20">
        <v>0</v>
      </c>
      <c r="AF12" s="31">
        <f t="shared" si="7"/>
        <v>0</v>
      </c>
      <c r="AG12" s="20">
        <v>2</v>
      </c>
      <c r="AH12" s="31">
        <f t="shared" si="8"/>
        <v>28.2</v>
      </c>
      <c r="AI12" s="20">
        <v>1</v>
      </c>
      <c r="AJ12" s="31">
        <f t="shared" si="9"/>
        <v>14.1</v>
      </c>
      <c r="AK12" s="20">
        <v>1</v>
      </c>
      <c r="AL12" s="31">
        <f t="shared" si="10"/>
        <v>2</v>
      </c>
      <c r="AM12" s="30">
        <v>0</v>
      </c>
      <c r="AN12" s="30">
        <f t="shared" si="11"/>
        <v>44.3</v>
      </c>
      <c r="AO12" s="32">
        <f t="shared" si="1"/>
        <v>576.70000000000005</v>
      </c>
      <c r="AP12" s="30">
        <v>0</v>
      </c>
      <c r="AQ12" s="30">
        <f t="shared" si="12"/>
        <v>576.70000000000005</v>
      </c>
      <c r="AR12" s="30">
        <v>576.70000000000005</v>
      </c>
      <c r="AS12" s="30">
        <v>0</v>
      </c>
      <c r="AU12" s="30">
        <f t="shared" si="15"/>
        <v>576.70000000000005</v>
      </c>
      <c r="AV12" s="33" t="str">
        <f>IF(AU12-AQ12&gt;0,AU12-AQ12,"")</f>
        <v/>
      </c>
      <c r="AW12" s="34" t="str">
        <f t="shared" si="4"/>
        <v/>
      </c>
      <c r="AX12" s="30">
        <v>1068.48</v>
      </c>
      <c r="AY12" s="30">
        <v>25000</v>
      </c>
      <c r="AZ12" s="30">
        <v>2500</v>
      </c>
      <c r="BA12" s="30">
        <v>0</v>
      </c>
      <c r="BB12" s="30">
        <v>0</v>
      </c>
      <c r="BC12" s="32">
        <f t="shared" si="14"/>
        <v>28568.48</v>
      </c>
      <c r="BD12" s="30">
        <v>15</v>
      </c>
      <c r="BE12" s="30">
        <v>0</v>
      </c>
      <c r="BF12" s="30">
        <v>0</v>
      </c>
      <c r="BG12" s="35" t="s">
        <v>86</v>
      </c>
      <c r="BH12" s="35" t="s">
        <v>86</v>
      </c>
      <c r="BI12" s="14" t="s">
        <v>68</v>
      </c>
    </row>
    <row r="13" spans="1:62" x14ac:dyDescent="0.2">
      <c r="A13" s="14">
        <v>37</v>
      </c>
      <c r="B13" s="15" t="s">
        <v>159</v>
      </c>
      <c r="C13" s="16" t="s">
        <v>159</v>
      </c>
      <c r="D13" s="17">
        <v>7786</v>
      </c>
      <c r="E13" s="14" t="s">
        <v>160</v>
      </c>
      <c r="F13" s="16" t="s">
        <v>161</v>
      </c>
      <c r="G13" s="16" t="s">
        <v>162</v>
      </c>
      <c r="H13" s="16" t="s">
        <v>163</v>
      </c>
      <c r="I13" s="16" t="s">
        <v>164</v>
      </c>
      <c r="J13" s="16" t="s">
        <v>165</v>
      </c>
      <c r="K13" s="16" t="s">
        <v>166</v>
      </c>
      <c r="L13" s="19">
        <v>42490</v>
      </c>
      <c r="M13" s="20">
        <v>45</v>
      </c>
      <c r="N13" s="20">
        <v>2</v>
      </c>
      <c r="O13" s="20">
        <v>0</v>
      </c>
      <c r="P13" s="20">
        <v>0</v>
      </c>
      <c r="Q13" s="20">
        <v>2</v>
      </c>
      <c r="R13" s="20">
        <f t="shared" si="2"/>
        <v>47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8</v>
      </c>
      <c r="Y13" s="20">
        <v>8</v>
      </c>
      <c r="Z13" s="21">
        <f t="shared" si="3"/>
        <v>39</v>
      </c>
      <c r="AA13" s="30">
        <f t="shared" si="0"/>
        <v>14</v>
      </c>
      <c r="AB13" s="30">
        <f t="shared" si="5"/>
        <v>549.9</v>
      </c>
      <c r="AC13" s="30">
        <v>294.2</v>
      </c>
      <c r="AD13" s="30">
        <f t="shared" si="6"/>
        <v>858.09999999999991</v>
      </c>
      <c r="AE13" s="20">
        <v>1</v>
      </c>
      <c r="AF13" s="31">
        <f t="shared" si="7"/>
        <v>14.1</v>
      </c>
      <c r="AG13" s="20">
        <v>13</v>
      </c>
      <c r="AH13" s="31">
        <f t="shared" si="8"/>
        <v>183.29999999999998</v>
      </c>
      <c r="AI13" s="20">
        <v>2</v>
      </c>
      <c r="AJ13" s="31">
        <f t="shared" si="9"/>
        <v>28.2</v>
      </c>
      <c r="AK13" s="20">
        <v>1</v>
      </c>
      <c r="AL13" s="31">
        <f t="shared" si="10"/>
        <v>2</v>
      </c>
      <c r="AM13" s="30">
        <v>0</v>
      </c>
      <c r="AN13" s="30">
        <f t="shared" si="11"/>
        <v>227.59999999999997</v>
      </c>
      <c r="AO13" s="32">
        <f t="shared" si="1"/>
        <v>630.5</v>
      </c>
      <c r="AP13" s="30">
        <v>30</v>
      </c>
      <c r="AQ13" s="30">
        <f t="shared" si="12"/>
        <v>660.5</v>
      </c>
      <c r="AR13" s="30">
        <v>652.5</v>
      </c>
      <c r="AS13" s="30">
        <v>0</v>
      </c>
      <c r="AU13" s="30">
        <f t="shared" si="15"/>
        <v>652.5</v>
      </c>
      <c r="AV13" s="33" t="str">
        <f t="shared" si="13"/>
        <v/>
      </c>
      <c r="AW13" s="34">
        <f t="shared" si="4"/>
        <v>8</v>
      </c>
      <c r="AX13" s="30">
        <v>1548.55</v>
      </c>
      <c r="AY13" s="30">
        <v>0</v>
      </c>
      <c r="AZ13" s="30">
        <v>0</v>
      </c>
      <c r="BA13" s="30">
        <v>699.58</v>
      </c>
      <c r="BB13" s="30">
        <v>0</v>
      </c>
      <c r="BC13" s="32">
        <f t="shared" si="14"/>
        <v>2248.13</v>
      </c>
      <c r="BD13" s="30">
        <v>25</v>
      </c>
      <c r="BE13" s="30">
        <v>0</v>
      </c>
      <c r="BF13" s="30">
        <v>0</v>
      </c>
      <c r="BG13" s="35" t="s">
        <v>86</v>
      </c>
      <c r="BH13" s="35" t="s">
        <v>86</v>
      </c>
      <c r="BI13" s="14" t="s">
        <v>86</v>
      </c>
    </row>
    <row r="14" spans="1:62" x14ac:dyDescent="0.2">
      <c r="A14" s="14">
        <v>38</v>
      </c>
      <c r="B14" s="15" t="s">
        <v>167</v>
      </c>
      <c r="C14" s="16" t="s">
        <v>88</v>
      </c>
      <c r="D14" s="17">
        <v>7786</v>
      </c>
      <c r="E14" s="14" t="s">
        <v>168</v>
      </c>
      <c r="F14" s="16" t="s">
        <v>169</v>
      </c>
      <c r="G14" s="16" t="s">
        <v>170</v>
      </c>
      <c r="H14" s="16" t="s">
        <v>171</v>
      </c>
      <c r="I14" s="16" t="s">
        <v>172</v>
      </c>
      <c r="J14" s="16" t="s">
        <v>173</v>
      </c>
      <c r="K14" s="16" t="s">
        <v>141</v>
      </c>
      <c r="L14" s="19">
        <v>42426</v>
      </c>
      <c r="M14" s="20">
        <v>45</v>
      </c>
      <c r="N14" s="20">
        <v>0</v>
      </c>
      <c r="O14" s="20">
        <v>0</v>
      </c>
      <c r="P14" s="20">
        <v>0</v>
      </c>
      <c r="Q14" s="20">
        <v>0</v>
      </c>
      <c r="R14" s="20">
        <f t="shared" si="2"/>
        <v>45</v>
      </c>
      <c r="S14" s="20">
        <v>1</v>
      </c>
      <c r="T14" s="20">
        <v>0</v>
      </c>
      <c r="U14" s="20">
        <v>0</v>
      </c>
      <c r="V14" s="20">
        <v>0</v>
      </c>
      <c r="W14" s="20">
        <v>0</v>
      </c>
      <c r="X14" s="20">
        <v>1</v>
      </c>
      <c r="Y14" s="20">
        <v>2</v>
      </c>
      <c r="Z14" s="21">
        <f t="shared" si="3"/>
        <v>43</v>
      </c>
      <c r="AA14" s="30">
        <v>0</v>
      </c>
      <c r="AB14" s="30">
        <f t="shared" si="5"/>
        <v>606.29999999999995</v>
      </c>
      <c r="AC14" s="30">
        <v>0</v>
      </c>
      <c r="AD14" s="30">
        <f t="shared" si="6"/>
        <v>606.29999999999995</v>
      </c>
      <c r="AE14" s="20">
        <v>0</v>
      </c>
      <c r="AF14" s="31">
        <f t="shared" si="7"/>
        <v>0</v>
      </c>
      <c r="AG14" s="20">
        <v>6</v>
      </c>
      <c r="AH14" s="31">
        <f t="shared" si="8"/>
        <v>84.6</v>
      </c>
      <c r="AI14" s="20">
        <v>1</v>
      </c>
      <c r="AJ14" s="31">
        <f t="shared" si="9"/>
        <v>14.1</v>
      </c>
      <c r="AK14" s="20">
        <v>0</v>
      </c>
      <c r="AL14" s="31">
        <f t="shared" si="10"/>
        <v>0</v>
      </c>
      <c r="AM14" s="30">
        <v>0</v>
      </c>
      <c r="AN14" s="30">
        <f t="shared" si="11"/>
        <v>98.699999999999989</v>
      </c>
      <c r="AO14" s="32">
        <f t="shared" si="1"/>
        <v>507.59999999999997</v>
      </c>
      <c r="AP14" s="30">
        <v>0</v>
      </c>
      <c r="AQ14" s="30">
        <f t="shared" si="12"/>
        <v>507.59999999999997</v>
      </c>
      <c r="AR14" s="30">
        <v>507.6</v>
      </c>
      <c r="AS14" s="30">
        <v>0</v>
      </c>
      <c r="AU14" s="30">
        <f t="shared" si="15"/>
        <v>507.6</v>
      </c>
      <c r="AV14" s="33">
        <f t="shared" si="13"/>
        <v>5.6843418860808015E-14</v>
      </c>
      <c r="AW14" s="34" t="str">
        <f t="shared" si="4"/>
        <v/>
      </c>
      <c r="AX14" s="30">
        <v>99.98</v>
      </c>
      <c r="AY14" s="30">
        <v>0</v>
      </c>
      <c r="AZ14" s="30">
        <v>0</v>
      </c>
      <c r="BA14" s="30">
        <v>0</v>
      </c>
      <c r="BB14" s="30">
        <v>0</v>
      </c>
      <c r="BC14" s="32">
        <f t="shared" si="14"/>
        <v>99.98</v>
      </c>
      <c r="BD14" s="30">
        <v>41</v>
      </c>
      <c r="BE14" s="30">
        <v>32.85</v>
      </c>
      <c r="BF14" s="30">
        <v>0</v>
      </c>
      <c r="BG14" s="35" t="s">
        <v>86</v>
      </c>
      <c r="BH14" s="35" t="s">
        <v>86</v>
      </c>
      <c r="BI14" s="14" t="s">
        <v>68</v>
      </c>
      <c r="BJ14" s="36"/>
    </row>
    <row r="15" spans="1:62" x14ac:dyDescent="0.2">
      <c r="A15" s="14">
        <v>39</v>
      </c>
      <c r="B15" s="15" t="s">
        <v>174</v>
      </c>
      <c r="C15" s="16" t="s">
        <v>174</v>
      </c>
      <c r="D15" s="17">
        <v>8136</v>
      </c>
      <c r="E15" s="14" t="s">
        <v>175</v>
      </c>
      <c r="F15" s="16" t="s">
        <v>176</v>
      </c>
      <c r="G15" s="16" t="s">
        <v>177</v>
      </c>
      <c r="H15" s="16" t="s">
        <v>178</v>
      </c>
      <c r="I15" s="16" t="s">
        <v>179</v>
      </c>
      <c r="J15" s="16" t="s">
        <v>180</v>
      </c>
      <c r="K15" s="16" t="s">
        <v>122</v>
      </c>
      <c r="L15" s="19">
        <v>42429</v>
      </c>
      <c r="M15" s="20">
        <v>144</v>
      </c>
      <c r="N15" s="20">
        <v>6</v>
      </c>
      <c r="O15" s="20">
        <v>0</v>
      </c>
      <c r="P15" s="20">
        <v>0</v>
      </c>
      <c r="Q15" s="20">
        <v>6</v>
      </c>
      <c r="R15" s="20">
        <f t="shared" si="2"/>
        <v>150</v>
      </c>
      <c r="S15" s="20">
        <v>0</v>
      </c>
      <c r="T15" s="20">
        <v>0</v>
      </c>
      <c r="U15" s="20">
        <v>0</v>
      </c>
      <c r="V15" s="20">
        <v>0</v>
      </c>
      <c r="W15" s="20">
        <v>28</v>
      </c>
      <c r="X15" s="20">
        <v>1</v>
      </c>
      <c r="Y15" s="20">
        <v>29</v>
      </c>
      <c r="Z15" s="21">
        <f t="shared" si="3"/>
        <v>121</v>
      </c>
      <c r="AA15" s="30">
        <f t="shared" si="0"/>
        <v>42</v>
      </c>
      <c r="AB15" s="30">
        <f t="shared" si="5"/>
        <v>1706.1</v>
      </c>
      <c r="AC15" s="30">
        <v>28.1</v>
      </c>
      <c r="AD15" s="30">
        <f t="shared" si="6"/>
        <v>1776.1999999999998</v>
      </c>
      <c r="AE15" s="20">
        <v>4</v>
      </c>
      <c r="AF15" s="31">
        <f t="shared" si="7"/>
        <v>56.4</v>
      </c>
      <c r="AG15" s="20">
        <v>10</v>
      </c>
      <c r="AH15" s="31">
        <f t="shared" si="8"/>
        <v>141</v>
      </c>
      <c r="AI15" s="20">
        <v>24</v>
      </c>
      <c r="AJ15" s="31">
        <f t="shared" si="9"/>
        <v>338.4</v>
      </c>
      <c r="AK15" s="20">
        <v>3</v>
      </c>
      <c r="AL15" s="31">
        <f t="shared" si="10"/>
        <v>6</v>
      </c>
      <c r="AM15" s="30">
        <v>0</v>
      </c>
      <c r="AN15" s="30">
        <f t="shared" si="11"/>
        <v>541.79999999999995</v>
      </c>
      <c r="AO15" s="32">
        <f t="shared" si="1"/>
        <v>1234.3999999999999</v>
      </c>
      <c r="AP15" s="30">
        <v>0</v>
      </c>
      <c r="AQ15" s="30">
        <f t="shared" si="12"/>
        <v>1234.3999999999999</v>
      </c>
      <c r="AR15" s="30">
        <v>1192.0999999999999</v>
      </c>
      <c r="AS15" s="30">
        <v>0</v>
      </c>
      <c r="AU15" s="30">
        <f t="shared" si="15"/>
        <v>1192.0999999999999</v>
      </c>
      <c r="AV15" s="33" t="str">
        <f t="shared" si="13"/>
        <v/>
      </c>
      <c r="AW15" s="34">
        <f t="shared" si="4"/>
        <v>42.299999999999955</v>
      </c>
      <c r="AX15" s="30">
        <v>1562.48</v>
      </c>
      <c r="AY15" s="30">
        <v>0</v>
      </c>
      <c r="AZ15" s="30">
        <v>0</v>
      </c>
      <c r="BA15" s="30">
        <v>0</v>
      </c>
      <c r="BB15" s="30">
        <v>0</v>
      </c>
      <c r="BC15" s="32">
        <f t="shared" si="14"/>
        <v>1562.48</v>
      </c>
      <c r="BD15" s="30">
        <v>24.35</v>
      </c>
      <c r="BE15" s="30">
        <v>0</v>
      </c>
      <c r="BF15" s="30">
        <v>0</v>
      </c>
      <c r="BG15" s="35" t="s">
        <v>86</v>
      </c>
      <c r="BH15" s="35" t="s">
        <v>86</v>
      </c>
      <c r="BI15" s="14" t="s">
        <v>68</v>
      </c>
    </row>
    <row r="16" spans="1:62" x14ac:dyDescent="0.2">
      <c r="A16" s="14">
        <v>40</v>
      </c>
      <c r="B16" s="15" t="s">
        <v>181</v>
      </c>
      <c r="C16" s="16" t="s">
        <v>182</v>
      </c>
      <c r="D16" s="17">
        <v>8136</v>
      </c>
      <c r="E16" s="14" t="s">
        <v>183</v>
      </c>
      <c r="F16" s="16" t="s">
        <v>184</v>
      </c>
      <c r="G16" s="16" t="s">
        <v>185</v>
      </c>
      <c r="H16" s="16" t="s">
        <v>186</v>
      </c>
      <c r="I16" s="16" t="s">
        <v>187</v>
      </c>
      <c r="J16" s="16" t="s">
        <v>188</v>
      </c>
      <c r="K16" s="16" t="s">
        <v>122</v>
      </c>
      <c r="L16" s="19">
        <v>42419</v>
      </c>
      <c r="M16" s="20">
        <v>39</v>
      </c>
      <c r="N16" s="20">
        <v>0</v>
      </c>
      <c r="O16" s="20">
        <v>1</v>
      </c>
      <c r="P16" s="20">
        <v>0</v>
      </c>
      <c r="Q16" s="20">
        <v>1</v>
      </c>
      <c r="R16" s="20">
        <f t="shared" si="2"/>
        <v>40</v>
      </c>
      <c r="S16" s="20">
        <v>0</v>
      </c>
      <c r="T16" s="20">
        <v>0</v>
      </c>
      <c r="U16" s="20">
        <v>0</v>
      </c>
      <c r="V16" s="20">
        <v>2</v>
      </c>
      <c r="W16" s="20">
        <v>1</v>
      </c>
      <c r="X16" s="20">
        <v>2</v>
      </c>
      <c r="Y16" s="20">
        <v>5</v>
      </c>
      <c r="Z16" s="21">
        <v>35</v>
      </c>
      <c r="AA16" s="30">
        <f t="shared" si="0"/>
        <v>0</v>
      </c>
      <c r="AB16" s="30">
        <f t="shared" si="5"/>
        <v>493.5</v>
      </c>
      <c r="AC16" s="30">
        <v>9</v>
      </c>
      <c r="AD16" s="30">
        <f t="shared" si="6"/>
        <v>502.5</v>
      </c>
      <c r="AE16" s="20">
        <v>4</v>
      </c>
      <c r="AF16" s="31">
        <f t="shared" si="7"/>
        <v>56.4</v>
      </c>
      <c r="AG16" s="20">
        <v>1</v>
      </c>
      <c r="AH16" s="31">
        <f t="shared" si="8"/>
        <v>14.1</v>
      </c>
      <c r="AI16" s="20">
        <v>6</v>
      </c>
      <c r="AJ16" s="31">
        <f t="shared" si="9"/>
        <v>84.6</v>
      </c>
      <c r="AK16" s="20">
        <v>2</v>
      </c>
      <c r="AL16" s="31">
        <f t="shared" si="10"/>
        <v>4</v>
      </c>
      <c r="AM16" s="30">
        <v>0</v>
      </c>
      <c r="AN16" s="30">
        <f t="shared" si="11"/>
        <v>159.1</v>
      </c>
      <c r="AO16" s="32">
        <f t="shared" si="1"/>
        <v>343.4</v>
      </c>
      <c r="AP16" s="30">
        <v>0</v>
      </c>
      <c r="AQ16" s="30">
        <f t="shared" si="12"/>
        <v>343.4</v>
      </c>
      <c r="AR16" s="30">
        <v>339.4</v>
      </c>
      <c r="AS16" s="30">
        <v>0</v>
      </c>
      <c r="AU16" s="30">
        <f t="shared" si="15"/>
        <v>339.4</v>
      </c>
      <c r="AV16" s="33" t="str">
        <f t="shared" si="13"/>
        <v/>
      </c>
      <c r="AW16" s="34">
        <f t="shared" si="4"/>
        <v>4</v>
      </c>
      <c r="AX16" s="30">
        <v>1303.3800000000001</v>
      </c>
      <c r="AY16" s="30">
        <v>857.54</v>
      </c>
      <c r="AZ16" s="30">
        <v>1000</v>
      </c>
      <c r="BA16" s="30">
        <v>0</v>
      </c>
      <c r="BB16" s="30">
        <v>0</v>
      </c>
      <c r="BC16" s="32">
        <f t="shared" si="14"/>
        <v>3160.92</v>
      </c>
      <c r="BD16" s="30">
        <v>36.1</v>
      </c>
      <c r="BE16" s="30">
        <v>0</v>
      </c>
      <c r="BF16" s="30">
        <v>0</v>
      </c>
      <c r="BG16" s="35" t="s">
        <v>86</v>
      </c>
      <c r="BH16" s="35" t="s">
        <v>86</v>
      </c>
      <c r="BI16" s="14" t="s">
        <v>68</v>
      </c>
    </row>
    <row r="17" spans="1:62" x14ac:dyDescent="0.2">
      <c r="A17" s="14">
        <v>41</v>
      </c>
      <c r="B17" s="15" t="s">
        <v>189</v>
      </c>
      <c r="C17" s="16" t="s">
        <v>189</v>
      </c>
      <c r="D17" s="17">
        <v>8136</v>
      </c>
      <c r="E17" s="14" t="s">
        <v>190</v>
      </c>
      <c r="I17" s="16" t="s">
        <v>191</v>
      </c>
      <c r="J17" s="16" t="s">
        <v>192</v>
      </c>
      <c r="K17" s="16" t="s">
        <v>166</v>
      </c>
      <c r="L17" s="19">
        <v>42504</v>
      </c>
      <c r="M17" s="20">
        <v>108</v>
      </c>
      <c r="N17" s="20">
        <v>3</v>
      </c>
      <c r="O17" s="20">
        <v>0</v>
      </c>
      <c r="P17" s="20">
        <v>0</v>
      </c>
      <c r="Q17" s="20">
        <v>3</v>
      </c>
      <c r="R17" s="20">
        <f t="shared" si="2"/>
        <v>111</v>
      </c>
      <c r="S17" s="20">
        <v>7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7</v>
      </c>
      <c r="Z17" s="21">
        <f t="shared" si="3"/>
        <v>104</v>
      </c>
      <c r="AA17" s="30">
        <f t="shared" si="0"/>
        <v>21</v>
      </c>
      <c r="AB17" s="30">
        <f t="shared" si="5"/>
        <v>1466.3999999999999</v>
      </c>
      <c r="AC17" s="30">
        <v>0</v>
      </c>
      <c r="AD17" s="30">
        <f t="shared" si="6"/>
        <v>1487.3999999999999</v>
      </c>
      <c r="AE17" s="20">
        <v>0</v>
      </c>
      <c r="AF17" s="31">
        <f t="shared" si="7"/>
        <v>0</v>
      </c>
      <c r="AG17" s="20">
        <v>14</v>
      </c>
      <c r="AH17" s="31">
        <f t="shared" si="8"/>
        <v>197.4</v>
      </c>
      <c r="AI17" s="20">
        <v>2</v>
      </c>
      <c r="AJ17" s="31">
        <f t="shared" si="9"/>
        <v>28.2</v>
      </c>
      <c r="AK17" s="20">
        <v>1</v>
      </c>
      <c r="AL17" s="31">
        <f t="shared" si="10"/>
        <v>2</v>
      </c>
      <c r="AM17" s="30">
        <v>0</v>
      </c>
      <c r="AN17" s="30">
        <f t="shared" si="11"/>
        <v>227.6</v>
      </c>
      <c r="AO17" s="32">
        <f t="shared" si="1"/>
        <v>1259.8</v>
      </c>
      <c r="AP17" s="30">
        <v>45</v>
      </c>
      <c r="AQ17" s="30">
        <f t="shared" si="12"/>
        <v>1304.8</v>
      </c>
      <c r="AR17" s="30">
        <v>1273.9000000000001</v>
      </c>
      <c r="AS17" s="30">
        <v>0</v>
      </c>
      <c r="AU17" s="30">
        <f t="shared" si="15"/>
        <v>1273.9000000000001</v>
      </c>
      <c r="AV17" s="33" t="str">
        <f t="shared" si="13"/>
        <v/>
      </c>
      <c r="AW17" s="34">
        <f t="shared" si="4"/>
        <v>30.899999999999864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2">
        <f t="shared" si="14"/>
        <v>0</v>
      </c>
      <c r="BD17" s="30">
        <v>0</v>
      </c>
      <c r="BE17" s="30">
        <v>0</v>
      </c>
      <c r="BF17" s="30">
        <v>0</v>
      </c>
      <c r="BG17" s="35" t="s">
        <v>86</v>
      </c>
      <c r="BH17" s="35" t="s">
        <v>86</v>
      </c>
      <c r="BI17" s="14" t="s">
        <v>86</v>
      </c>
      <c r="BJ17" s="16" t="s">
        <v>193</v>
      </c>
    </row>
    <row r="18" spans="1:62" x14ac:dyDescent="0.2">
      <c r="A18" s="14">
        <v>42</v>
      </c>
      <c r="B18" s="15" t="s">
        <v>194</v>
      </c>
      <c r="C18" s="16" t="s">
        <v>194</v>
      </c>
      <c r="D18" s="17">
        <v>8136</v>
      </c>
      <c r="E18" s="14" t="s">
        <v>195</v>
      </c>
      <c r="F18" s="16" t="s">
        <v>196</v>
      </c>
      <c r="G18" s="16" t="s">
        <v>197</v>
      </c>
      <c r="H18" s="16" t="s">
        <v>198</v>
      </c>
      <c r="I18" s="16" t="s">
        <v>199</v>
      </c>
      <c r="J18" s="16" t="s">
        <v>85</v>
      </c>
      <c r="K18" s="16" t="s">
        <v>77</v>
      </c>
      <c r="L18" s="19">
        <v>42511</v>
      </c>
      <c r="M18" s="20">
        <v>42</v>
      </c>
      <c r="N18" s="20">
        <v>0</v>
      </c>
      <c r="O18" s="20">
        <v>0</v>
      </c>
      <c r="P18" s="20">
        <v>0</v>
      </c>
      <c r="Q18" s="20">
        <v>0</v>
      </c>
      <c r="R18" s="20">
        <f t="shared" si="2"/>
        <v>42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2</v>
      </c>
      <c r="Y18" s="20">
        <v>2</v>
      </c>
      <c r="Z18" s="21">
        <f t="shared" si="3"/>
        <v>40</v>
      </c>
      <c r="AA18" s="30">
        <f t="shared" si="0"/>
        <v>0</v>
      </c>
      <c r="AB18" s="30">
        <f t="shared" si="5"/>
        <v>564</v>
      </c>
      <c r="AC18" s="30">
        <v>10.3</v>
      </c>
      <c r="AD18" s="30">
        <f t="shared" si="6"/>
        <v>574.29999999999995</v>
      </c>
      <c r="AE18" s="20">
        <v>0</v>
      </c>
      <c r="AF18" s="31">
        <f t="shared" si="7"/>
        <v>0</v>
      </c>
      <c r="AG18" s="20">
        <v>0</v>
      </c>
      <c r="AH18" s="31">
        <f t="shared" si="8"/>
        <v>0</v>
      </c>
      <c r="AI18" s="20">
        <v>6</v>
      </c>
      <c r="AJ18" s="31">
        <f t="shared" si="9"/>
        <v>84.6</v>
      </c>
      <c r="AK18" s="20">
        <v>0</v>
      </c>
      <c r="AL18" s="31">
        <f t="shared" si="10"/>
        <v>0</v>
      </c>
      <c r="AM18" s="30">
        <v>0</v>
      </c>
      <c r="AN18" s="30">
        <f t="shared" si="11"/>
        <v>84.6</v>
      </c>
      <c r="AO18" s="32">
        <f t="shared" si="1"/>
        <v>489.69999999999993</v>
      </c>
      <c r="AP18" s="30">
        <v>45</v>
      </c>
      <c r="AQ18" s="30">
        <f t="shared" si="12"/>
        <v>534.69999999999993</v>
      </c>
      <c r="AR18" s="30">
        <v>479.4</v>
      </c>
      <c r="AS18" s="30">
        <v>0</v>
      </c>
      <c r="AU18" s="30">
        <f t="shared" si="15"/>
        <v>479.4</v>
      </c>
      <c r="AV18" s="33" t="str">
        <f t="shared" si="13"/>
        <v/>
      </c>
      <c r="AW18" s="34">
        <f t="shared" si="4"/>
        <v>55.299999999999955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2">
        <f t="shared" si="14"/>
        <v>0</v>
      </c>
      <c r="BD18" s="30">
        <v>19</v>
      </c>
      <c r="BE18" s="30">
        <v>0</v>
      </c>
      <c r="BF18" s="30">
        <v>0</v>
      </c>
      <c r="BG18" s="35" t="s">
        <v>86</v>
      </c>
      <c r="BH18" s="35" t="s">
        <v>86</v>
      </c>
      <c r="BI18" s="14" t="s">
        <v>86</v>
      </c>
      <c r="BJ18" s="16" t="s">
        <v>200</v>
      </c>
    </row>
    <row r="19" spans="1:62" x14ac:dyDescent="0.2">
      <c r="A19" s="14">
        <v>43</v>
      </c>
      <c r="B19" s="15" t="s">
        <v>201</v>
      </c>
      <c r="C19" s="16" t="s">
        <v>201</v>
      </c>
      <c r="D19" s="17">
        <v>8878</v>
      </c>
      <c r="E19" s="14" t="s">
        <v>202</v>
      </c>
      <c r="F19" s="16" t="s">
        <v>203</v>
      </c>
      <c r="G19" s="16" t="s">
        <v>204</v>
      </c>
      <c r="H19" s="16" t="s">
        <v>205</v>
      </c>
      <c r="I19" s="16" t="s">
        <v>206</v>
      </c>
      <c r="J19" s="16" t="s">
        <v>207</v>
      </c>
      <c r="K19" s="16" t="s">
        <v>208</v>
      </c>
      <c r="L19" s="19">
        <v>42416</v>
      </c>
      <c r="M19" s="20">
        <v>82</v>
      </c>
      <c r="N19" s="20">
        <v>3</v>
      </c>
      <c r="O19" s="20">
        <v>0</v>
      </c>
      <c r="P19" s="20">
        <v>0</v>
      </c>
      <c r="Q19" s="20">
        <v>3</v>
      </c>
      <c r="R19" s="20">
        <f t="shared" si="2"/>
        <v>85</v>
      </c>
      <c r="S19" s="20">
        <v>1</v>
      </c>
      <c r="T19" s="20">
        <v>0</v>
      </c>
      <c r="U19" s="20">
        <v>0</v>
      </c>
      <c r="V19" s="20">
        <v>0</v>
      </c>
      <c r="W19" s="20">
        <v>5</v>
      </c>
      <c r="X19" s="20">
        <v>5</v>
      </c>
      <c r="Y19" s="20">
        <v>11</v>
      </c>
      <c r="Z19" s="21">
        <f t="shared" si="3"/>
        <v>74</v>
      </c>
      <c r="AA19" s="30">
        <f t="shared" si="0"/>
        <v>21</v>
      </c>
      <c r="AB19" s="30">
        <f t="shared" si="5"/>
        <v>1043.3999999999999</v>
      </c>
      <c r="AC19" s="30">
        <v>0</v>
      </c>
      <c r="AD19" s="30">
        <f t="shared" si="6"/>
        <v>1064.3999999999999</v>
      </c>
      <c r="AE19" s="20">
        <v>8</v>
      </c>
      <c r="AF19" s="31">
        <f t="shared" si="7"/>
        <v>112.8</v>
      </c>
      <c r="AG19" s="20">
        <v>2</v>
      </c>
      <c r="AH19" s="31">
        <f t="shared" si="8"/>
        <v>28.2</v>
      </c>
      <c r="AI19" s="20">
        <v>11</v>
      </c>
      <c r="AJ19" s="31">
        <f t="shared" si="9"/>
        <v>155.1</v>
      </c>
      <c r="AK19" s="20">
        <v>2</v>
      </c>
      <c r="AL19" s="31">
        <f t="shared" si="10"/>
        <v>4</v>
      </c>
      <c r="AM19" s="30">
        <v>0</v>
      </c>
      <c r="AN19" s="30">
        <f t="shared" si="11"/>
        <v>300.10000000000002</v>
      </c>
      <c r="AO19" s="32">
        <f t="shared" si="1"/>
        <v>764.29999999999984</v>
      </c>
      <c r="AP19" s="30">
        <v>0</v>
      </c>
      <c r="AQ19" s="30">
        <f t="shared" si="12"/>
        <v>764.29999999999984</v>
      </c>
      <c r="AR19" s="30">
        <v>782.4</v>
      </c>
      <c r="AS19" s="30">
        <v>0</v>
      </c>
      <c r="AU19" s="30">
        <f t="shared" si="15"/>
        <v>782.4</v>
      </c>
      <c r="AV19" s="33">
        <f t="shared" si="13"/>
        <v>18.100000000000136</v>
      </c>
      <c r="AW19" s="34" t="str">
        <f t="shared" si="4"/>
        <v/>
      </c>
      <c r="AX19" s="30">
        <v>4918.12</v>
      </c>
      <c r="AY19" s="30">
        <v>0</v>
      </c>
      <c r="AZ19" s="30">
        <v>0</v>
      </c>
      <c r="BA19" s="30">
        <v>0</v>
      </c>
      <c r="BB19" s="30">
        <v>0</v>
      </c>
      <c r="BC19" s="32">
        <f t="shared" si="14"/>
        <v>4918.12</v>
      </c>
      <c r="BD19" s="30">
        <v>25</v>
      </c>
      <c r="BE19" s="30">
        <v>35</v>
      </c>
      <c r="BF19" s="30">
        <v>18.25</v>
      </c>
      <c r="BG19" s="35" t="s">
        <v>68</v>
      </c>
      <c r="BH19" s="35" t="s">
        <v>68</v>
      </c>
      <c r="BI19" s="14" t="s">
        <v>68</v>
      </c>
    </row>
    <row r="20" spans="1:62" x14ac:dyDescent="0.2">
      <c r="A20" s="14">
        <v>44</v>
      </c>
      <c r="B20" s="15" t="s">
        <v>209</v>
      </c>
      <c r="C20" s="16" t="s">
        <v>209</v>
      </c>
      <c r="D20" s="17">
        <v>10705</v>
      </c>
      <c r="E20" s="14" t="s">
        <v>210</v>
      </c>
      <c r="F20" s="16" t="s">
        <v>211</v>
      </c>
      <c r="G20" s="16" t="s">
        <v>212</v>
      </c>
      <c r="H20" s="16" t="s">
        <v>213</v>
      </c>
      <c r="I20" s="16" t="s">
        <v>214</v>
      </c>
      <c r="J20" s="16" t="s">
        <v>215</v>
      </c>
      <c r="K20" s="16" t="s">
        <v>116</v>
      </c>
      <c r="L20" s="19">
        <v>42426</v>
      </c>
      <c r="M20" s="20">
        <v>189</v>
      </c>
      <c r="N20" s="20">
        <v>7</v>
      </c>
      <c r="O20" s="20">
        <v>0</v>
      </c>
      <c r="P20" s="20">
        <v>1</v>
      </c>
      <c r="Q20" s="20">
        <v>8</v>
      </c>
      <c r="R20" s="20">
        <f t="shared" si="2"/>
        <v>197</v>
      </c>
      <c r="S20" s="20">
        <v>4</v>
      </c>
      <c r="T20" s="20">
        <v>0</v>
      </c>
      <c r="U20" s="20">
        <v>0</v>
      </c>
      <c r="V20" s="20">
        <v>15</v>
      </c>
      <c r="W20" s="20">
        <v>0</v>
      </c>
      <c r="X20" s="20">
        <v>3</v>
      </c>
      <c r="Y20" s="20">
        <v>22</v>
      </c>
      <c r="Z20" s="21">
        <f t="shared" si="3"/>
        <v>175</v>
      </c>
      <c r="AA20" s="30">
        <f t="shared" si="0"/>
        <v>49</v>
      </c>
      <c r="AB20" s="30">
        <f t="shared" si="5"/>
        <v>2467.5</v>
      </c>
      <c r="AC20" s="30">
        <v>15</v>
      </c>
      <c r="AD20" s="30">
        <f t="shared" si="6"/>
        <v>2531.5</v>
      </c>
      <c r="AE20" s="20">
        <v>1</v>
      </c>
      <c r="AF20" s="31">
        <f t="shared" si="7"/>
        <v>14.1</v>
      </c>
      <c r="AG20" s="20">
        <v>13</v>
      </c>
      <c r="AH20" s="31">
        <f t="shared" si="8"/>
        <v>183.29999999999998</v>
      </c>
      <c r="AI20" s="20">
        <v>8</v>
      </c>
      <c r="AJ20" s="31">
        <f t="shared" si="9"/>
        <v>112.8</v>
      </c>
      <c r="AK20" s="20">
        <v>2</v>
      </c>
      <c r="AL20" s="31">
        <f t="shared" si="10"/>
        <v>4</v>
      </c>
      <c r="AM20" s="30">
        <v>0</v>
      </c>
      <c r="AN20" s="30">
        <f t="shared" si="11"/>
        <v>314.2</v>
      </c>
      <c r="AO20" s="32">
        <f t="shared" si="1"/>
        <v>2217.3000000000002</v>
      </c>
      <c r="AP20" s="30">
        <v>0</v>
      </c>
      <c r="AQ20" s="30">
        <f t="shared" si="12"/>
        <v>2217.3000000000002</v>
      </c>
      <c r="AR20" s="30">
        <v>2231.4</v>
      </c>
      <c r="AS20" s="30">
        <v>0</v>
      </c>
      <c r="AU20" s="30">
        <f t="shared" si="15"/>
        <v>2231.4</v>
      </c>
      <c r="AV20" s="33">
        <f t="shared" si="13"/>
        <v>14.099999999999909</v>
      </c>
      <c r="AW20" s="34" t="str">
        <f t="shared" si="4"/>
        <v/>
      </c>
      <c r="AX20" s="30">
        <v>16961.34</v>
      </c>
      <c r="AY20" s="30">
        <v>11590.41</v>
      </c>
      <c r="AZ20" s="30">
        <v>0</v>
      </c>
      <c r="BA20" s="30">
        <v>0</v>
      </c>
      <c r="BB20" s="30">
        <v>415.56</v>
      </c>
      <c r="BC20" s="32">
        <f t="shared" si="14"/>
        <v>28136.19</v>
      </c>
      <c r="BD20" s="30">
        <v>30</v>
      </c>
      <c r="BE20" s="30">
        <v>77.099999999999994</v>
      </c>
      <c r="BF20" s="30">
        <v>106.95</v>
      </c>
      <c r="BG20" s="35" t="s">
        <v>86</v>
      </c>
      <c r="BH20" s="35" t="s">
        <v>86</v>
      </c>
      <c r="BI20" s="14" t="s">
        <v>68</v>
      </c>
    </row>
    <row r="21" spans="1:62" x14ac:dyDescent="0.2">
      <c r="A21" s="14">
        <v>45</v>
      </c>
      <c r="B21" s="15" t="s">
        <v>88</v>
      </c>
      <c r="C21" s="16" t="s">
        <v>88</v>
      </c>
      <c r="D21" s="17">
        <v>16186</v>
      </c>
      <c r="E21" s="14" t="s">
        <v>216</v>
      </c>
      <c r="F21" s="16" t="s">
        <v>217</v>
      </c>
      <c r="G21" s="16" t="s">
        <v>218</v>
      </c>
      <c r="H21" s="16" t="s">
        <v>219</v>
      </c>
      <c r="I21" s="16" t="s">
        <v>220</v>
      </c>
      <c r="J21" s="16" t="s">
        <v>221</v>
      </c>
      <c r="K21" s="16" t="s">
        <v>141</v>
      </c>
      <c r="L21" s="19">
        <v>42426</v>
      </c>
      <c r="M21" s="20">
        <v>30</v>
      </c>
      <c r="N21" s="20">
        <v>1</v>
      </c>
      <c r="O21" s="20">
        <v>0</v>
      </c>
      <c r="P21" s="20">
        <v>0</v>
      </c>
      <c r="Q21" s="20">
        <v>1</v>
      </c>
      <c r="R21" s="20">
        <f t="shared" si="2"/>
        <v>31</v>
      </c>
      <c r="S21" s="20">
        <v>1</v>
      </c>
      <c r="T21" s="20">
        <v>0</v>
      </c>
      <c r="U21" s="20">
        <v>0</v>
      </c>
      <c r="V21" s="20">
        <v>0</v>
      </c>
      <c r="W21" s="20">
        <v>1</v>
      </c>
      <c r="X21" s="20">
        <v>1</v>
      </c>
      <c r="Y21" s="20">
        <v>3</v>
      </c>
      <c r="Z21" s="21">
        <f t="shared" si="3"/>
        <v>28</v>
      </c>
      <c r="AA21" s="30">
        <f t="shared" si="0"/>
        <v>7</v>
      </c>
      <c r="AB21" s="30">
        <f t="shared" si="5"/>
        <v>394.8</v>
      </c>
      <c r="AC21" s="30">
        <v>56.2</v>
      </c>
      <c r="AD21" s="30">
        <f t="shared" si="6"/>
        <v>458</v>
      </c>
      <c r="AE21" s="20">
        <v>0</v>
      </c>
      <c r="AF21" s="31">
        <f t="shared" si="7"/>
        <v>0</v>
      </c>
      <c r="AG21" s="20">
        <v>7</v>
      </c>
      <c r="AH21" s="31">
        <f t="shared" si="8"/>
        <v>98.7</v>
      </c>
      <c r="AI21" s="20">
        <v>0</v>
      </c>
      <c r="AJ21" s="31">
        <f t="shared" si="9"/>
        <v>0</v>
      </c>
      <c r="AK21" s="20">
        <v>0</v>
      </c>
      <c r="AL21" s="31">
        <f t="shared" si="10"/>
        <v>0</v>
      </c>
      <c r="AM21" s="30">
        <v>0</v>
      </c>
      <c r="AN21" s="30">
        <f t="shared" si="11"/>
        <v>98.7</v>
      </c>
      <c r="AO21" s="32">
        <f t="shared" si="1"/>
        <v>359.3</v>
      </c>
      <c r="AP21" s="30">
        <v>0</v>
      </c>
      <c r="AQ21" s="30">
        <f t="shared" si="12"/>
        <v>359.3</v>
      </c>
      <c r="AR21" s="30">
        <v>359.3</v>
      </c>
      <c r="AS21" s="30">
        <v>0</v>
      </c>
      <c r="AU21" s="30">
        <f t="shared" si="15"/>
        <v>359.3</v>
      </c>
      <c r="AV21" s="33" t="str">
        <f t="shared" si="13"/>
        <v/>
      </c>
      <c r="AW21" s="34" t="str">
        <f t="shared" si="4"/>
        <v/>
      </c>
      <c r="AX21" s="30">
        <v>3029.76</v>
      </c>
      <c r="AY21" s="30">
        <v>0</v>
      </c>
      <c r="AZ21" s="30">
        <v>0</v>
      </c>
      <c r="BA21" s="30">
        <v>0</v>
      </c>
      <c r="BB21" s="30">
        <v>0</v>
      </c>
      <c r="BC21" s="32">
        <f t="shared" si="14"/>
        <v>3029.76</v>
      </c>
      <c r="BD21" s="30">
        <v>37</v>
      </c>
      <c r="BE21" s="30">
        <v>0</v>
      </c>
      <c r="BF21" s="30">
        <v>0</v>
      </c>
      <c r="BG21" s="35" t="s">
        <v>86</v>
      </c>
      <c r="BH21" s="35" t="s">
        <v>86</v>
      </c>
      <c r="BI21" s="14" t="s">
        <v>68</v>
      </c>
    </row>
    <row r="22" spans="1:62" x14ac:dyDescent="0.2">
      <c r="A22" s="14">
        <v>46</v>
      </c>
      <c r="B22" s="15" t="s">
        <v>222</v>
      </c>
      <c r="C22" s="16" t="s">
        <v>222</v>
      </c>
      <c r="D22" s="17">
        <v>16914</v>
      </c>
      <c r="E22" s="14" t="s">
        <v>223</v>
      </c>
      <c r="F22" s="16" t="s">
        <v>224</v>
      </c>
      <c r="G22" s="16" t="s">
        <v>225</v>
      </c>
      <c r="H22" s="16" t="s">
        <v>226</v>
      </c>
      <c r="I22" s="16" t="s">
        <v>227</v>
      </c>
      <c r="J22" s="16" t="s">
        <v>188</v>
      </c>
      <c r="K22" s="16" t="s">
        <v>122</v>
      </c>
      <c r="L22" s="19">
        <v>42515</v>
      </c>
      <c r="M22" s="20">
        <v>60</v>
      </c>
      <c r="N22" s="20">
        <v>0</v>
      </c>
      <c r="O22" s="20">
        <v>0</v>
      </c>
      <c r="P22" s="20">
        <v>0</v>
      </c>
      <c r="Q22" s="20">
        <v>0</v>
      </c>
      <c r="R22" s="20">
        <f t="shared" si="2"/>
        <v>60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1">
        <f t="shared" si="3"/>
        <v>60</v>
      </c>
      <c r="AA22" s="30">
        <f t="shared" si="0"/>
        <v>0</v>
      </c>
      <c r="AB22" s="30">
        <f t="shared" si="5"/>
        <v>846</v>
      </c>
      <c r="AC22" s="30">
        <v>30</v>
      </c>
      <c r="AD22" s="30">
        <f t="shared" si="6"/>
        <v>876</v>
      </c>
      <c r="AE22" s="20">
        <v>7</v>
      </c>
      <c r="AF22" s="31">
        <f t="shared" si="7"/>
        <v>98.7</v>
      </c>
      <c r="AG22" s="20">
        <v>12</v>
      </c>
      <c r="AH22" s="31">
        <f t="shared" si="8"/>
        <v>169.2</v>
      </c>
      <c r="AI22" s="20">
        <v>2</v>
      </c>
      <c r="AJ22" s="31">
        <f t="shared" si="9"/>
        <v>28.2</v>
      </c>
      <c r="AK22" s="20">
        <v>0</v>
      </c>
      <c r="AL22" s="31">
        <f t="shared" si="10"/>
        <v>0</v>
      </c>
      <c r="AM22" s="30">
        <v>0</v>
      </c>
      <c r="AN22" s="30">
        <f t="shared" si="11"/>
        <v>296.09999999999997</v>
      </c>
      <c r="AO22" s="32">
        <f t="shared" si="1"/>
        <v>579.90000000000009</v>
      </c>
      <c r="AP22" s="30">
        <v>45</v>
      </c>
      <c r="AQ22" s="30">
        <f t="shared" si="12"/>
        <v>624.90000000000009</v>
      </c>
      <c r="AR22" s="30">
        <v>0</v>
      </c>
      <c r="AS22" s="30">
        <v>0</v>
      </c>
      <c r="AU22" s="30">
        <f t="shared" si="15"/>
        <v>0</v>
      </c>
      <c r="AV22" s="33" t="str">
        <f t="shared" si="13"/>
        <v/>
      </c>
      <c r="AW22" s="34">
        <f t="shared" si="4"/>
        <v>624.90000000000009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2">
        <f t="shared" si="14"/>
        <v>0</v>
      </c>
      <c r="BD22" s="30">
        <v>0</v>
      </c>
      <c r="BE22" s="30">
        <v>0</v>
      </c>
      <c r="BF22" s="30">
        <v>0</v>
      </c>
      <c r="BG22" s="35" t="s">
        <v>86</v>
      </c>
      <c r="BH22" s="35" t="s">
        <v>86</v>
      </c>
      <c r="BI22" s="14" t="s">
        <v>86</v>
      </c>
      <c r="BJ22" s="16" t="s">
        <v>228</v>
      </c>
    </row>
    <row r="23" spans="1:62" x14ac:dyDescent="0.2">
      <c r="A23" s="14">
        <v>47</v>
      </c>
      <c r="B23" s="38" t="s">
        <v>229</v>
      </c>
      <c r="C23" s="18" t="s">
        <v>230</v>
      </c>
      <c r="D23" s="17">
        <v>18013</v>
      </c>
      <c r="E23" s="14" t="s">
        <v>231</v>
      </c>
      <c r="F23" s="16" t="s">
        <v>232</v>
      </c>
      <c r="G23" s="16" t="s">
        <v>233</v>
      </c>
      <c r="H23" s="16" t="s">
        <v>234</v>
      </c>
      <c r="I23" s="16" t="s">
        <v>232</v>
      </c>
      <c r="J23" s="16" t="s">
        <v>235</v>
      </c>
      <c r="K23" s="16" t="s">
        <v>236</v>
      </c>
      <c r="L23" s="19">
        <v>42427</v>
      </c>
      <c r="M23" s="20">
        <v>20</v>
      </c>
      <c r="N23" s="20">
        <v>0</v>
      </c>
      <c r="O23" s="20">
        <v>0</v>
      </c>
      <c r="P23" s="20">
        <v>1</v>
      </c>
      <c r="Q23" s="20">
        <v>1</v>
      </c>
      <c r="R23" s="20">
        <f t="shared" si="2"/>
        <v>21</v>
      </c>
      <c r="S23" s="20">
        <v>0</v>
      </c>
      <c r="T23" s="20">
        <v>0</v>
      </c>
      <c r="U23" s="20">
        <v>0</v>
      </c>
      <c r="V23" s="20">
        <v>0</v>
      </c>
      <c r="W23" s="20">
        <v>3</v>
      </c>
      <c r="X23" s="20">
        <v>3</v>
      </c>
      <c r="Y23" s="20">
        <v>6</v>
      </c>
      <c r="Z23" s="21">
        <f t="shared" si="3"/>
        <v>15</v>
      </c>
      <c r="AA23" s="30">
        <f t="shared" si="0"/>
        <v>0</v>
      </c>
      <c r="AB23" s="30">
        <f t="shared" si="5"/>
        <v>211.5</v>
      </c>
      <c r="AC23" s="30">
        <v>0</v>
      </c>
      <c r="AD23" s="30">
        <f t="shared" si="6"/>
        <v>211.5</v>
      </c>
      <c r="AE23" s="20">
        <v>0</v>
      </c>
      <c r="AF23" s="31">
        <f t="shared" si="7"/>
        <v>0</v>
      </c>
      <c r="AG23" s="20">
        <v>0</v>
      </c>
      <c r="AH23" s="31">
        <f t="shared" si="8"/>
        <v>0</v>
      </c>
      <c r="AI23" s="20">
        <v>0</v>
      </c>
      <c r="AJ23" s="31">
        <f t="shared" si="9"/>
        <v>0</v>
      </c>
      <c r="AK23" s="20">
        <v>0</v>
      </c>
      <c r="AL23" s="31">
        <f t="shared" si="10"/>
        <v>0</v>
      </c>
      <c r="AM23" s="30">
        <v>0</v>
      </c>
      <c r="AN23" s="30">
        <f t="shared" si="11"/>
        <v>0</v>
      </c>
      <c r="AO23" s="32">
        <f t="shared" si="1"/>
        <v>211.5</v>
      </c>
      <c r="AP23" s="30">
        <v>0</v>
      </c>
      <c r="AQ23" s="30">
        <f t="shared" si="12"/>
        <v>211.5</v>
      </c>
      <c r="AR23" s="30">
        <v>253.8</v>
      </c>
      <c r="AS23" s="30">
        <v>0</v>
      </c>
      <c r="AU23" s="30">
        <f t="shared" si="15"/>
        <v>253.8</v>
      </c>
      <c r="AV23" s="33">
        <f t="shared" si="13"/>
        <v>42.300000000000011</v>
      </c>
      <c r="AW23" s="34" t="str">
        <f t="shared" si="4"/>
        <v/>
      </c>
      <c r="AX23" s="30">
        <v>1006.77</v>
      </c>
      <c r="AY23" s="30">
        <v>0</v>
      </c>
      <c r="AZ23" s="30">
        <v>0</v>
      </c>
      <c r="BA23" s="30">
        <v>0</v>
      </c>
      <c r="BB23" s="30">
        <v>0</v>
      </c>
      <c r="BC23" s="32">
        <f t="shared" si="14"/>
        <v>1006.77</v>
      </c>
      <c r="BD23" s="30">
        <v>25</v>
      </c>
      <c r="BE23" s="30">
        <v>0</v>
      </c>
      <c r="BF23" s="30">
        <v>0</v>
      </c>
      <c r="BG23" s="35" t="s">
        <v>68</v>
      </c>
      <c r="BH23" s="35" t="s">
        <v>68</v>
      </c>
      <c r="BI23" s="14" t="s">
        <v>68</v>
      </c>
    </row>
    <row r="24" spans="1:62" x14ac:dyDescent="0.2">
      <c r="A24" s="14">
        <v>48</v>
      </c>
      <c r="B24" s="15" t="s">
        <v>237</v>
      </c>
      <c r="C24" s="16" t="s">
        <v>238</v>
      </c>
      <c r="D24" s="17">
        <v>18377</v>
      </c>
      <c r="E24" s="14" t="s">
        <v>239</v>
      </c>
      <c r="F24" s="16" t="s">
        <v>240</v>
      </c>
      <c r="G24" s="16" t="s">
        <v>241</v>
      </c>
      <c r="H24" s="16" t="s">
        <v>242</v>
      </c>
      <c r="I24" s="16" t="s">
        <v>243</v>
      </c>
      <c r="J24" s="16" t="s">
        <v>188</v>
      </c>
      <c r="K24" s="16" t="s">
        <v>122</v>
      </c>
      <c r="L24" s="19">
        <v>42506</v>
      </c>
      <c r="M24" s="20">
        <v>128</v>
      </c>
      <c r="N24" s="20">
        <v>3</v>
      </c>
      <c r="O24" s="20">
        <v>0</v>
      </c>
      <c r="P24" s="20">
        <v>0</v>
      </c>
      <c r="Q24" s="20">
        <v>3</v>
      </c>
      <c r="R24" s="20">
        <f t="shared" si="2"/>
        <v>131</v>
      </c>
      <c r="S24" s="20">
        <v>4</v>
      </c>
      <c r="T24" s="20">
        <v>0</v>
      </c>
      <c r="U24" s="20">
        <v>0</v>
      </c>
      <c r="V24" s="20">
        <v>0</v>
      </c>
      <c r="W24" s="20">
        <v>0</v>
      </c>
      <c r="X24" s="20">
        <v>3</v>
      </c>
      <c r="Y24" s="20">
        <v>7</v>
      </c>
      <c r="Z24" s="21">
        <f t="shared" si="3"/>
        <v>124</v>
      </c>
      <c r="AA24" s="30">
        <f t="shared" si="0"/>
        <v>21</v>
      </c>
      <c r="AB24" s="30">
        <f t="shared" si="5"/>
        <v>1748.3999999999999</v>
      </c>
      <c r="AC24" s="30">
        <v>15</v>
      </c>
      <c r="AD24" s="30">
        <f t="shared" si="6"/>
        <v>1784.3999999999999</v>
      </c>
      <c r="AE24" s="20">
        <v>3</v>
      </c>
      <c r="AF24" s="31">
        <f t="shared" si="7"/>
        <v>42.3</v>
      </c>
      <c r="AG24" s="20">
        <v>3</v>
      </c>
      <c r="AH24" s="31">
        <f t="shared" si="8"/>
        <v>42.3</v>
      </c>
      <c r="AI24" s="20">
        <v>29</v>
      </c>
      <c r="AJ24" s="31">
        <f t="shared" si="9"/>
        <v>408.9</v>
      </c>
      <c r="AK24" s="20">
        <v>1</v>
      </c>
      <c r="AL24" s="31">
        <f t="shared" si="10"/>
        <v>2</v>
      </c>
      <c r="AM24" s="30">
        <v>0</v>
      </c>
      <c r="AN24" s="30">
        <f t="shared" si="11"/>
        <v>495.5</v>
      </c>
      <c r="AO24" s="32">
        <f t="shared" si="1"/>
        <v>1288.8999999999999</v>
      </c>
      <c r="AP24" s="30">
        <v>45</v>
      </c>
      <c r="AQ24" s="30">
        <f t="shared" si="12"/>
        <v>1333.8999999999999</v>
      </c>
      <c r="AR24" s="30">
        <v>1278.9000000000001</v>
      </c>
      <c r="AS24" s="30">
        <v>0</v>
      </c>
      <c r="AU24" s="30">
        <f t="shared" si="15"/>
        <v>1278.9000000000001</v>
      </c>
      <c r="AV24" s="33" t="str">
        <f t="shared" si="13"/>
        <v/>
      </c>
      <c r="AW24" s="34">
        <f t="shared" si="4"/>
        <v>54.999999999999773</v>
      </c>
      <c r="AX24" s="30">
        <v>3776.02</v>
      </c>
      <c r="AY24" s="30">
        <v>0</v>
      </c>
      <c r="AZ24" s="30">
        <v>10000</v>
      </c>
      <c r="BA24" s="30">
        <v>0</v>
      </c>
      <c r="BB24" s="30">
        <v>0</v>
      </c>
      <c r="BC24" s="32">
        <f t="shared" si="14"/>
        <v>13776.02</v>
      </c>
      <c r="BD24" s="30">
        <v>45</v>
      </c>
      <c r="BE24" s="30">
        <v>0</v>
      </c>
      <c r="BF24" s="30">
        <v>0</v>
      </c>
      <c r="BG24" s="35" t="s">
        <v>86</v>
      </c>
      <c r="BH24" s="35" t="s">
        <v>86</v>
      </c>
      <c r="BI24" s="14" t="s">
        <v>68</v>
      </c>
      <c r="BJ24" s="36"/>
    </row>
    <row r="25" spans="1:62" x14ac:dyDescent="0.2">
      <c r="A25" s="14">
        <v>49</v>
      </c>
      <c r="B25" s="15" t="s">
        <v>244</v>
      </c>
      <c r="C25" s="16" t="s">
        <v>244</v>
      </c>
      <c r="D25" s="17">
        <v>18377</v>
      </c>
      <c r="E25" s="14" t="s">
        <v>245</v>
      </c>
      <c r="F25" s="16" t="s">
        <v>246</v>
      </c>
      <c r="G25" s="16" t="s">
        <v>247</v>
      </c>
      <c r="H25" s="16" t="s">
        <v>248</v>
      </c>
      <c r="I25" s="16" t="s">
        <v>249</v>
      </c>
      <c r="J25" s="16" t="s">
        <v>250</v>
      </c>
      <c r="K25" s="16" t="s">
        <v>251</v>
      </c>
      <c r="L25" s="19">
        <v>42414</v>
      </c>
      <c r="M25" s="20">
        <v>150</v>
      </c>
      <c r="N25" s="20">
        <v>14</v>
      </c>
      <c r="O25" s="20">
        <v>0</v>
      </c>
      <c r="P25" s="20">
        <v>0</v>
      </c>
      <c r="Q25" s="20">
        <v>14</v>
      </c>
      <c r="R25" s="20">
        <f t="shared" si="2"/>
        <v>164</v>
      </c>
      <c r="S25" s="20">
        <v>1</v>
      </c>
      <c r="T25" s="20">
        <v>0</v>
      </c>
      <c r="U25" s="20">
        <v>0</v>
      </c>
      <c r="V25" s="20">
        <v>0</v>
      </c>
      <c r="W25" s="20">
        <v>7</v>
      </c>
      <c r="X25" s="20">
        <v>9</v>
      </c>
      <c r="Y25" s="20">
        <v>17</v>
      </c>
      <c r="Z25" s="21">
        <f t="shared" si="3"/>
        <v>147</v>
      </c>
      <c r="AA25" s="30">
        <f t="shared" si="0"/>
        <v>98</v>
      </c>
      <c r="AB25" s="30">
        <f t="shared" si="5"/>
        <v>2072.6999999999998</v>
      </c>
      <c r="AC25" s="30">
        <v>26.3</v>
      </c>
      <c r="AD25" s="30">
        <f t="shared" si="6"/>
        <v>2197</v>
      </c>
      <c r="AE25" s="20">
        <v>2</v>
      </c>
      <c r="AF25" s="31">
        <f t="shared" si="7"/>
        <v>28.2</v>
      </c>
      <c r="AG25" s="20">
        <v>10</v>
      </c>
      <c r="AH25" s="31">
        <f t="shared" si="8"/>
        <v>141</v>
      </c>
      <c r="AI25" s="20">
        <v>20</v>
      </c>
      <c r="AJ25" s="31">
        <f t="shared" si="9"/>
        <v>282</v>
      </c>
      <c r="AK25" s="20">
        <v>2</v>
      </c>
      <c r="AL25" s="31">
        <f t="shared" si="10"/>
        <v>4</v>
      </c>
      <c r="AM25" s="30">
        <v>0</v>
      </c>
      <c r="AN25" s="30">
        <f t="shared" si="11"/>
        <v>455.2</v>
      </c>
      <c r="AO25" s="32">
        <f t="shared" si="1"/>
        <v>1741.8</v>
      </c>
      <c r="AP25" s="30">
        <v>0</v>
      </c>
      <c r="AQ25" s="30">
        <f t="shared" si="12"/>
        <v>1741.8</v>
      </c>
      <c r="AR25" s="30">
        <v>1780.1</v>
      </c>
      <c r="AS25" s="30">
        <v>0</v>
      </c>
      <c r="AU25" s="30">
        <f t="shared" si="15"/>
        <v>1780.1</v>
      </c>
      <c r="AV25" s="33">
        <f t="shared" si="13"/>
        <v>38.299999999999955</v>
      </c>
      <c r="AW25" s="34" t="str">
        <f t="shared" si="4"/>
        <v/>
      </c>
      <c r="AX25" s="30">
        <v>6088.02</v>
      </c>
      <c r="AY25" s="30">
        <v>10000</v>
      </c>
      <c r="AZ25" s="30">
        <v>0</v>
      </c>
      <c r="BA25" s="30">
        <v>0</v>
      </c>
      <c r="BB25" s="30">
        <v>0</v>
      </c>
      <c r="BC25" s="32">
        <f t="shared" si="14"/>
        <v>16088.02</v>
      </c>
      <c r="BD25" s="30">
        <v>29</v>
      </c>
      <c r="BE25" s="30">
        <v>1188.75</v>
      </c>
      <c r="BF25" s="30">
        <v>0</v>
      </c>
      <c r="BG25" s="35" t="s">
        <v>68</v>
      </c>
      <c r="BH25" s="35" t="s">
        <v>68</v>
      </c>
      <c r="BI25" s="14" t="s">
        <v>68</v>
      </c>
    </row>
    <row r="26" spans="1:62" x14ac:dyDescent="0.2">
      <c r="A26" s="14">
        <v>50</v>
      </c>
      <c r="B26" s="15" t="s">
        <v>252</v>
      </c>
      <c r="C26" s="16" t="s">
        <v>252</v>
      </c>
      <c r="D26" s="17">
        <v>18377</v>
      </c>
      <c r="E26" s="14" t="s">
        <v>253</v>
      </c>
      <c r="F26" s="16" t="s">
        <v>254</v>
      </c>
      <c r="G26" s="16" t="s">
        <v>255</v>
      </c>
      <c r="H26" s="16" t="s">
        <v>256</v>
      </c>
      <c r="I26" s="16" t="s">
        <v>257</v>
      </c>
      <c r="J26" s="16" t="s">
        <v>258</v>
      </c>
      <c r="K26" s="16" t="s">
        <v>122</v>
      </c>
      <c r="L26" s="19">
        <v>42459</v>
      </c>
      <c r="M26" s="20">
        <v>142</v>
      </c>
      <c r="N26" s="20">
        <v>1</v>
      </c>
      <c r="O26" s="20">
        <v>0</v>
      </c>
      <c r="P26" s="20">
        <v>0</v>
      </c>
      <c r="Q26" s="20">
        <v>1</v>
      </c>
      <c r="R26" s="20">
        <f t="shared" si="2"/>
        <v>143</v>
      </c>
      <c r="S26" s="20">
        <v>5</v>
      </c>
      <c r="T26" s="20">
        <v>0</v>
      </c>
      <c r="U26" s="20">
        <v>0</v>
      </c>
      <c r="V26" s="20">
        <v>0</v>
      </c>
      <c r="W26" s="20">
        <v>0</v>
      </c>
      <c r="X26" s="20">
        <v>6</v>
      </c>
      <c r="Y26" s="20">
        <v>11</v>
      </c>
      <c r="Z26" s="21">
        <f t="shared" si="3"/>
        <v>132</v>
      </c>
      <c r="AA26" s="30">
        <f t="shared" si="0"/>
        <v>7</v>
      </c>
      <c r="AB26" s="30">
        <f t="shared" si="5"/>
        <v>1861.2</v>
      </c>
      <c r="AC26" s="30">
        <v>0</v>
      </c>
      <c r="AD26" s="30">
        <f t="shared" si="6"/>
        <v>1868.2</v>
      </c>
      <c r="AE26" s="20">
        <v>0</v>
      </c>
      <c r="AF26" s="31">
        <f t="shared" si="7"/>
        <v>0</v>
      </c>
      <c r="AG26" s="20">
        <v>12</v>
      </c>
      <c r="AH26" s="31">
        <f t="shared" si="8"/>
        <v>169.2</v>
      </c>
      <c r="AI26" s="20">
        <v>22</v>
      </c>
      <c r="AJ26" s="31">
        <f t="shared" si="9"/>
        <v>310.2</v>
      </c>
      <c r="AK26" s="20">
        <v>0</v>
      </c>
      <c r="AL26" s="31">
        <f t="shared" si="10"/>
        <v>0</v>
      </c>
      <c r="AM26" s="30">
        <v>0</v>
      </c>
      <c r="AN26" s="30">
        <f t="shared" si="11"/>
        <v>479.4</v>
      </c>
      <c r="AO26" s="32">
        <f t="shared" si="1"/>
        <v>1388.8000000000002</v>
      </c>
      <c r="AP26" s="30">
        <v>15</v>
      </c>
      <c r="AQ26" s="30">
        <f t="shared" si="12"/>
        <v>1403.8000000000002</v>
      </c>
      <c r="AR26" s="30">
        <v>1417.9</v>
      </c>
      <c r="AS26" s="30">
        <v>0</v>
      </c>
      <c r="AU26" s="30">
        <f t="shared" si="15"/>
        <v>1417.9</v>
      </c>
      <c r="AV26" s="33">
        <f t="shared" si="13"/>
        <v>14.099999999999909</v>
      </c>
      <c r="AW26" s="34" t="str">
        <f t="shared" si="4"/>
        <v/>
      </c>
      <c r="AX26" s="30">
        <v>2487.35</v>
      </c>
      <c r="AY26" s="30">
        <v>53514.559999999998</v>
      </c>
      <c r="AZ26" s="30">
        <v>0</v>
      </c>
      <c r="BA26" s="30">
        <v>0</v>
      </c>
      <c r="BB26" s="30">
        <v>4200</v>
      </c>
      <c r="BC26" s="32">
        <f t="shared" si="14"/>
        <v>51801.909999999996</v>
      </c>
      <c r="BD26" s="30">
        <v>22.1</v>
      </c>
      <c r="BE26" s="30">
        <v>0</v>
      </c>
      <c r="BF26" s="30">
        <v>0</v>
      </c>
      <c r="BG26" s="35" t="s">
        <v>68</v>
      </c>
      <c r="BH26" s="35" t="s">
        <v>68</v>
      </c>
      <c r="BI26" s="14" t="s">
        <v>68</v>
      </c>
    </row>
    <row r="27" spans="1:62" x14ac:dyDescent="0.2">
      <c r="A27" s="14">
        <v>51</v>
      </c>
      <c r="B27" s="15" t="s">
        <v>259</v>
      </c>
      <c r="C27" s="16" t="s">
        <v>88</v>
      </c>
      <c r="D27" s="17">
        <v>18377</v>
      </c>
      <c r="E27" s="14" t="s">
        <v>260</v>
      </c>
      <c r="F27" s="16" t="s">
        <v>261</v>
      </c>
      <c r="I27" s="16" t="s">
        <v>262</v>
      </c>
      <c r="J27" s="16" t="s">
        <v>263</v>
      </c>
      <c r="K27" s="16" t="s">
        <v>166</v>
      </c>
      <c r="L27" s="19">
        <v>42490</v>
      </c>
      <c r="M27" s="20">
        <v>24</v>
      </c>
      <c r="N27" s="20">
        <v>0</v>
      </c>
      <c r="O27" s="20">
        <v>0</v>
      </c>
      <c r="P27" s="20">
        <v>0</v>
      </c>
      <c r="Q27" s="20">
        <v>0</v>
      </c>
      <c r="R27" s="20">
        <f t="shared" si="2"/>
        <v>24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1">
        <f t="shared" si="3"/>
        <v>24</v>
      </c>
      <c r="AA27" s="30">
        <f t="shared" si="0"/>
        <v>0</v>
      </c>
      <c r="AB27" s="30">
        <f t="shared" si="5"/>
        <v>338.4</v>
      </c>
      <c r="AD27" s="30">
        <f t="shared" si="6"/>
        <v>338.4</v>
      </c>
      <c r="AE27" s="20">
        <v>2</v>
      </c>
      <c r="AF27" s="31">
        <f t="shared" si="7"/>
        <v>28.2</v>
      </c>
      <c r="AG27" s="20"/>
      <c r="AH27" s="31">
        <f t="shared" si="8"/>
        <v>0</v>
      </c>
      <c r="AI27" s="20">
        <v>2</v>
      </c>
      <c r="AJ27" s="31">
        <f t="shared" si="9"/>
        <v>28.2</v>
      </c>
      <c r="AK27" s="20">
        <v>0</v>
      </c>
      <c r="AL27" s="31">
        <f t="shared" si="10"/>
        <v>0</v>
      </c>
      <c r="AM27" s="30">
        <v>0</v>
      </c>
      <c r="AN27" s="30">
        <f t="shared" si="11"/>
        <v>56.4</v>
      </c>
      <c r="AO27" s="32">
        <f t="shared" si="1"/>
        <v>282</v>
      </c>
      <c r="AP27" s="30">
        <v>30</v>
      </c>
      <c r="AQ27" s="30">
        <f t="shared" si="12"/>
        <v>312</v>
      </c>
      <c r="AR27" s="30">
        <v>282</v>
      </c>
      <c r="AS27" s="30">
        <v>0</v>
      </c>
      <c r="AU27" s="30">
        <f t="shared" si="15"/>
        <v>282</v>
      </c>
      <c r="AV27" s="33" t="str">
        <f t="shared" si="13"/>
        <v/>
      </c>
      <c r="AW27" s="34">
        <f t="shared" si="4"/>
        <v>30</v>
      </c>
      <c r="AX27" s="30">
        <v>504</v>
      </c>
      <c r="AY27" s="30">
        <v>0</v>
      </c>
      <c r="AZ27" s="30">
        <v>0</v>
      </c>
      <c r="BA27" s="30">
        <v>0</v>
      </c>
      <c r="BB27" s="30">
        <v>0</v>
      </c>
      <c r="BC27" s="32">
        <f t="shared" si="14"/>
        <v>504</v>
      </c>
      <c r="BD27" s="30">
        <v>21</v>
      </c>
      <c r="BE27" s="30">
        <v>0</v>
      </c>
      <c r="BF27" s="30">
        <v>0</v>
      </c>
      <c r="BG27" s="35" t="s">
        <v>86</v>
      </c>
      <c r="BH27" s="35" t="s">
        <v>86</v>
      </c>
      <c r="BI27" s="14" t="s">
        <v>86</v>
      </c>
    </row>
    <row r="28" spans="1:62" x14ac:dyDescent="0.2">
      <c r="A28" s="14">
        <v>53</v>
      </c>
      <c r="B28" s="15" t="s">
        <v>264</v>
      </c>
      <c r="C28" s="16" t="s">
        <v>265</v>
      </c>
      <c r="D28" s="17">
        <v>27138</v>
      </c>
      <c r="E28" s="14" t="s">
        <v>266</v>
      </c>
      <c r="F28" s="16" t="s">
        <v>267</v>
      </c>
      <c r="G28" s="16" t="s">
        <v>268</v>
      </c>
      <c r="H28" s="16" t="s">
        <v>269</v>
      </c>
      <c r="I28" s="16" t="s">
        <v>270</v>
      </c>
      <c r="J28" s="16" t="s">
        <v>271</v>
      </c>
      <c r="K28" s="16" t="s">
        <v>272</v>
      </c>
      <c r="L28" s="19">
        <v>42460</v>
      </c>
      <c r="M28" s="20">
        <v>20</v>
      </c>
      <c r="N28" s="20">
        <v>3</v>
      </c>
      <c r="O28" s="20">
        <v>0</v>
      </c>
      <c r="P28" s="20">
        <v>0</v>
      </c>
      <c r="Q28" s="20">
        <v>3</v>
      </c>
      <c r="R28" s="20">
        <f t="shared" si="2"/>
        <v>23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1">
        <f t="shared" si="3"/>
        <v>23</v>
      </c>
      <c r="AA28" s="30">
        <f t="shared" si="0"/>
        <v>21</v>
      </c>
      <c r="AB28" s="30">
        <f t="shared" si="5"/>
        <v>324.3</v>
      </c>
      <c r="AC28" s="30">
        <v>0</v>
      </c>
      <c r="AD28" s="30">
        <f t="shared" si="6"/>
        <v>345.3</v>
      </c>
      <c r="AE28" s="20">
        <v>0</v>
      </c>
      <c r="AF28" s="31">
        <f t="shared" si="7"/>
        <v>0</v>
      </c>
      <c r="AG28" s="20">
        <v>2</v>
      </c>
      <c r="AH28" s="31">
        <f t="shared" si="8"/>
        <v>28.2</v>
      </c>
      <c r="AI28" s="20">
        <v>0</v>
      </c>
      <c r="AJ28" s="31">
        <f t="shared" si="9"/>
        <v>0</v>
      </c>
      <c r="AK28" s="20">
        <v>0</v>
      </c>
      <c r="AL28" s="31">
        <f t="shared" si="10"/>
        <v>0</v>
      </c>
      <c r="AM28" s="30">
        <v>0</v>
      </c>
      <c r="AN28" s="30">
        <f t="shared" si="11"/>
        <v>28.2</v>
      </c>
      <c r="AO28" s="32">
        <f t="shared" si="1"/>
        <v>317.10000000000002</v>
      </c>
      <c r="AP28" s="30">
        <v>15</v>
      </c>
      <c r="AQ28" s="30">
        <f t="shared" si="12"/>
        <v>332.1</v>
      </c>
      <c r="AR28" s="30">
        <v>332.1</v>
      </c>
      <c r="AS28" s="30">
        <v>0</v>
      </c>
      <c r="AU28" s="30">
        <f t="shared" si="15"/>
        <v>332.1</v>
      </c>
      <c r="AV28" s="33" t="str">
        <f t="shared" si="13"/>
        <v/>
      </c>
      <c r="AW28" s="34" t="str">
        <f t="shared" si="4"/>
        <v/>
      </c>
      <c r="AX28" s="30">
        <v>156.19999999999999</v>
      </c>
      <c r="AY28" s="30">
        <v>0</v>
      </c>
      <c r="AZ28" s="30">
        <v>0</v>
      </c>
      <c r="BA28" s="30">
        <v>0</v>
      </c>
      <c r="BB28" s="30">
        <v>0</v>
      </c>
      <c r="BC28" s="32">
        <f t="shared" si="14"/>
        <v>156.19999999999999</v>
      </c>
      <c r="BD28" s="30">
        <v>16</v>
      </c>
      <c r="BE28" s="30">
        <v>0</v>
      </c>
      <c r="BF28" s="30">
        <v>0</v>
      </c>
      <c r="BG28" s="35" t="s">
        <v>86</v>
      </c>
      <c r="BH28" s="35" t="s">
        <v>86</v>
      </c>
      <c r="BI28" s="14" t="s">
        <v>86</v>
      </c>
    </row>
    <row r="29" spans="1:62" x14ac:dyDescent="0.2">
      <c r="A29" s="14">
        <v>56</v>
      </c>
      <c r="B29" s="15" t="s">
        <v>273</v>
      </c>
      <c r="C29" s="16" t="s">
        <v>273</v>
      </c>
      <c r="D29" s="17">
        <v>33002</v>
      </c>
      <c r="E29" s="14" t="s">
        <v>274</v>
      </c>
      <c r="F29" s="16" t="s">
        <v>275</v>
      </c>
      <c r="G29" s="16" t="s">
        <v>276</v>
      </c>
      <c r="H29" s="16" t="s">
        <v>277</v>
      </c>
      <c r="I29" s="16" t="s">
        <v>278</v>
      </c>
      <c r="J29" s="16" t="s">
        <v>279</v>
      </c>
      <c r="K29" s="16" t="s">
        <v>272</v>
      </c>
      <c r="L29" s="39">
        <v>42420</v>
      </c>
      <c r="M29" s="20">
        <v>56</v>
      </c>
      <c r="N29" s="20">
        <v>2</v>
      </c>
      <c r="O29" s="20">
        <v>0</v>
      </c>
      <c r="P29" s="20">
        <v>2</v>
      </c>
      <c r="Q29" s="20">
        <v>4</v>
      </c>
      <c r="R29" s="20">
        <f t="shared" si="2"/>
        <v>60</v>
      </c>
      <c r="S29" s="20">
        <v>1</v>
      </c>
      <c r="T29" s="20">
        <v>0</v>
      </c>
      <c r="U29" s="20">
        <v>0</v>
      </c>
      <c r="V29" s="20">
        <v>1</v>
      </c>
      <c r="W29" s="20">
        <v>0</v>
      </c>
      <c r="X29" s="20">
        <v>2</v>
      </c>
      <c r="Y29" s="20">
        <v>4</v>
      </c>
      <c r="Z29" s="21">
        <f t="shared" si="3"/>
        <v>56</v>
      </c>
      <c r="AA29" s="30">
        <f t="shared" si="0"/>
        <v>14</v>
      </c>
      <c r="AB29" s="30">
        <f t="shared" si="5"/>
        <v>789.6</v>
      </c>
      <c r="AC29" s="30">
        <v>15</v>
      </c>
      <c r="AD29" s="30">
        <f t="shared" si="6"/>
        <v>818.6</v>
      </c>
      <c r="AE29" s="20">
        <v>1</v>
      </c>
      <c r="AF29" s="31">
        <f t="shared" si="7"/>
        <v>14.1</v>
      </c>
      <c r="AG29" s="20">
        <v>2</v>
      </c>
      <c r="AH29" s="31">
        <f t="shared" si="8"/>
        <v>28.2</v>
      </c>
      <c r="AI29" s="20">
        <v>10</v>
      </c>
      <c r="AJ29" s="31">
        <f t="shared" si="9"/>
        <v>141</v>
      </c>
      <c r="AK29" s="20">
        <v>2</v>
      </c>
      <c r="AL29" s="31">
        <f t="shared" si="10"/>
        <v>4</v>
      </c>
      <c r="AM29" s="30">
        <v>0</v>
      </c>
      <c r="AN29" s="30">
        <f t="shared" si="11"/>
        <v>187.3</v>
      </c>
      <c r="AO29" s="32">
        <f t="shared" si="1"/>
        <v>631.29999999999995</v>
      </c>
      <c r="AP29" s="30">
        <v>0</v>
      </c>
      <c r="AQ29" s="30">
        <f t="shared" si="12"/>
        <v>631.29999999999995</v>
      </c>
      <c r="AR29" s="30">
        <v>631.29999999999995</v>
      </c>
      <c r="AS29" s="30">
        <v>0</v>
      </c>
      <c r="AU29" s="30">
        <f t="shared" si="15"/>
        <v>631.29999999999995</v>
      </c>
      <c r="AV29" s="33" t="str">
        <f t="shared" si="13"/>
        <v/>
      </c>
      <c r="AW29" s="34" t="str">
        <f t="shared" si="4"/>
        <v/>
      </c>
      <c r="AX29" s="30">
        <v>3819.07</v>
      </c>
      <c r="AY29" s="30">
        <v>0</v>
      </c>
      <c r="AZ29" s="30">
        <v>0</v>
      </c>
      <c r="BA29" s="30">
        <v>0</v>
      </c>
      <c r="BB29" s="30">
        <v>0</v>
      </c>
      <c r="BC29" s="32">
        <f t="shared" si="14"/>
        <v>3819.07</v>
      </c>
      <c r="BD29" s="30">
        <v>20</v>
      </c>
      <c r="BE29" s="30">
        <v>0</v>
      </c>
      <c r="BF29" s="30">
        <v>0</v>
      </c>
      <c r="BG29" s="35" t="s">
        <v>86</v>
      </c>
      <c r="BH29" s="35" t="s">
        <v>86</v>
      </c>
      <c r="BI29" s="14" t="s">
        <v>68</v>
      </c>
    </row>
    <row r="30" spans="1:62" x14ac:dyDescent="0.2">
      <c r="A30" s="14">
        <v>58</v>
      </c>
      <c r="B30" s="15" t="s">
        <v>280</v>
      </c>
      <c r="C30" s="16" t="s">
        <v>99</v>
      </c>
      <c r="D30" s="17">
        <v>37028</v>
      </c>
      <c r="E30" s="14" t="s">
        <v>281</v>
      </c>
      <c r="F30" s="16" t="s">
        <v>282</v>
      </c>
      <c r="G30" s="16" t="s">
        <v>283</v>
      </c>
      <c r="H30" s="16" t="s">
        <v>284</v>
      </c>
      <c r="I30" s="16" t="s">
        <v>285</v>
      </c>
      <c r="J30" s="16" t="s">
        <v>286</v>
      </c>
      <c r="K30" s="16" t="s">
        <v>236</v>
      </c>
      <c r="L30" s="19">
        <v>42419</v>
      </c>
      <c r="M30" s="20">
        <v>28</v>
      </c>
      <c r="N30" s="20">
        <v>1</v>
      </c>
      <c r="O30" s="20">
        <v>0</v>
      </c>
      <c r="P30" s="20">
        <v>0</v>
      </c>
      <c r="Q30" s="20">
        <v>1</v>
      </c>
      <c r="R30" s="20">
        <f t="shared" si="2"/>
        <v>29</v>
      </c>
      <c r="S30" s="20">
        <v>1</v>
      </c>
      <c r="T30" s="20">
        <v>0</v>
      </c>
      <c r="U30" s="20">
        <v>0</v>
      </c>
      <c r="V30" s="20">
        <v>0</v>
      </c>
      <c r="W30" s="20">
        <v>0</v>
      </c>
      <c r="X30" s="20">
        <v>1</v>
      </c>
      <c r="Y30" s="20">
        <v>2</v>
      </c>
      <c r="Z30" s="21">
        <f t="shared" si="3"/>
        <v>27</v>
      </c>
      <c r="AA30" s="30">
        <f t="shared" si="0"/>
        <v>7</v>
      </c>
      <c r="AB30" s="30">
        <f t="shared" si="5"/>
        <v>380.7</v>
      </c>
      <c r="AC30" s="30">
        <v>0</v>
      </c>
      <c r="AD30" s="30">
        <f t="shared" si="6"/>
        <v>387.7</v>
      </c>
      <c r="AE30" s="20">
        <v>1</v>
      </c>
      <c r="AF30" s="31">
        <f t="shared" si="7"/>
        <v>14.1</v>
      </c>
      <c r="AG30" s="20">
        <v>0</v>
      </c>
      <c r="AH30" s="31">
        <f t="shared" si="8"/>
        <v>0</v>
      </c>
      <c r="AI30" s="20">
        <v>6</v>
      </c>
      <c r="AJ30" s="31">
        <f t="shared" si="9"/>
        <v>84.6</v>
      </c>
      <c r="AK30" s="20">
        <v>1</v>
      </c>
      <c r="AL30" s="31">
        <f t="shared" si="10"/>
        <v>2</v>
      </c>
      <c r="AM30" s="30">
        <v>0</v>
      </c>
      <c r="AN30" s="30">
        <f t="shared" si="11"/>
        <v>100.69999999999999</v>
      </c>
      <c r="AO30" s="32">
        <f t="shared" si="1"/>
        <v>287</v>
      </c>
      <c r="AP30" s="30">
        <v>0</v>
      </c>
      <c r="AQ30" s="30">
        <f t="shared" si="12"/>
        <v>287</v>
      </c>
      <c r="AR30" s="30">
        <v>289</v>
      </c>
      <c r="AS30" s="30">
        <v>0</v>
      </c>
      <c r="AU30" s="30">
        <f t="shared" si="15"/>
        <v>289</v>
      </c>
      <c r="AV30" s="33">
        <f t="shared" si="13"/>
        <v>2</v>
      </c>
      <c r="AW30" s="34" t="str">
        <f t="shared" si="4"/>
        <v/>
      </c>
      <c r="AX30" s="30">
        <v>1845.24</v>
      </c>
      <c r="AY30" s="30">
        <v>0</v>
      </c>
      <c r="AZ30" s="30">
        <v>500</v>
      </c>
      <c r="BA30" s="30">
        <v>0</v>
      </c>
      <c r="BB30" s="30">
        <v>0</v>
      </c>
      <c r="BC30" s="32">
        <f t="shared" si="14"/>
        <v>2345.2399999999998</v>
      </c>
      <c r="BD30" s="30">
        <v>25</v>
      </c>
      <c r="BE30" s="30">
        <v>0</v>
      </c>
      <c r="BF30" s="30">
        <v>0</v>
      </c>
      <c r="BG30" s="35" t="s">
        <v>86</v>
      </c>
      <c r="BH30" s="35" t="s">
        <v>86</v>
      </c>
      <c r="BI30" s="14" t="s">
        <v>68</v>
      </c>
    </row>
    <row r="31" spans="1:62" x14ac:dyDescent="0.2">
      <c r="A31" s="14">
        <v>59</v>
      </c>
      <c r="B31" s="15" t="s">
        <v>287</v>
      </c>
      <c r="C31" s="16" t="s">
        <v>288</v>
      </c>
      <c r="D31" s="17">
        <v>38776</v>
      </c>
      <c r="E31" s="14" t="s">
        <v>289</v>
      </c>
      <c r="F31" s="16" t="s">
        <v>290</v>
      </c>
      <c r="G31" s="16" t="s">
        <v>291</v>
      </c>
      <c r="H31" s="16" t="s">
        <v>292</v>
      </c>
      <c r="I31" s="16" t="s">
        <v>293</v>
      </c>
      <c r="J31" s="16" t="s">
        <v>294</v>
      </c>
      <c r="K31" s="16" t="s">
        <v>295</v>
      </c>
      <c r="L31" s="19">
        <v>42427</v>
      </c>
      <c r="M31" s="20">
        <v>34</v>
      </c>
      <c r="N31" s="20">
        <v>3</v>
      </c>
      <c r="O31" s="20">
        <v>0</v>
      </c>
      <c r="P31" s="20">
        <v>0</v>
      </c>
      <c r="Q31" s="20">
        <v>3</v>
      </c>
      <c r="R31" s="20">
        <f t="shared" si="2"/>
        <v>37</v>
      </c>
      <c r="S31" s="20">
        <v>0</v>
      </c>
      <c r="T31" s="20">
        <v>0</v>
      </c>
      <c r="U31" s="20">
        <v>0</v>
      </c>
      <c r="V31" s="20">
        <v>1</v>
      </c>
      <c r="W31" s="20">
        <v>1</v>
      </c>
      <c r="X31" s="20">
        <v>0</v>
      </c>
      <c r="Y31" s="20">
        <v>2</v>
      </c>
      <c r="Z31" s="21">
        <f t="shared" si="3"/>
        <v>35</v>
      </c>
      <c r="AA31" s="30">
        <f t="shared" si="0"/>
        <v>21</v>
      </c>
      <c r="AB31" s="30">
        <f t="shared" si="5"/>
        <v>493.5</v>
      </c>
      <c r="AC31" s="30">
        <v>75</v>
      </c>
      <c r="AD31" s="30">
        <f t="shared" si="6"/>
        <v>589.5</v>
      </c>
      <c r="AE31" s="20">
        <v>1</v>
      </c>
      <c r="AF31" s="31">
        <f t="shared" si="7"/>
        <v>14.1</v>
      </c>
      <c r="AG31" s="20">
        <v>1</v>
      </c>
      <c r="AH31" s="31">
        <f t="shared" si="8"/>
        <v>14.1</v>
      </c>
      <c r="AI31" s="20">
        <v>1</v>
      </c>
      <c r="AJ31" s="31">
        <f t="shared" si="9"/>
        <v>14.1</v>
      </c>
      <c r="AK31" s="20">
        <v>0</v>
      </c>
      <c r="AL31" s="31">
        <f t="shared" si="10"/>
        <v>0</v>
      </c>
      <c r="AM31" s="30">
        <v>0</v>
      </c>
      <c r="AN31" s="30">
        <f t="shared" si="11"/>
        <v>42.3</v>
      </c>
      <c r="AO31" s="32">
        <f t="shared" si="1"/>
        <v>547.20000000000005</v>
      </c>
      <c r="AP31" s="30">
        <v>0</v>
      </c>
      <c r="AQ31" s="30">
        <f t="shared" si="12"/>
        <v>547.20000000000005</v>
      </c>
      <c r="AR31" s="30">
        <v>526.04999999999995</v>
      </c>
      <c r="AU31" s="30">
        <f t="shared" si="15"/>
        <v>526.04999999999995</v>
      </c>
      <c r="AV31" s="33"/>
      <c r="AW31" s="34">
        <v>21.15</v>
      </c>
      <c r="AX31" s="30">
        <v>579.47</v>
      </c>
      <c r="AY31" s="30">
        <v>0</v>
      </c>
      <c r="AZ31" s="30">
        <v>1000</v>
      </c>
      <c r="BA31" s="30">
        <v>0</v>
      </c>
      <c r="BC31" s="32">
        <f t="shared" si="14"/>
        <v>1579.47</v>
      </c>
      <c r="BD31" s="30">
        <v>24.5</v>
      </c>
      <c r="BE31" s="30">
        <v>0</v>
      </c>
      <c r="BF31" s="30">
        <v>0</v>
      </c>
      <c r="BG31" s="35" t="s">
        <v>86</v>
      </c>
      <c r="BH31" s="35" t="s">
        <v>86</v>
      </c>
      <c r="BI31" s="14" t="s">
        <v>68</v>
      </c>
    </row>
    <row r="32" spans="1:62" x14ac:dyDescent="0.2">
      <c r="A32" s="14">
        <v>63</v>
      </c>
      <c r="B32" s="15" t="s">
        <v>296</v>
      </c>
      <c r="C32" s="16" t="s">
        <v>297</v>
      </c>
      <c r="E32" s="14" t="s">
        <v>298</v>
      </c>
      <c r="F32" s="16" t="s">
        <v>299</v>
      </c>
      <c r="G32" s="16" t="s">
        <v>300</v>
      </c>
      <c r="H32" s="16" t="s">
        <v>301</v>
      </c>
      <c r="I32" s="16" t="s">
        <v>302</v>
      </c>
      <c r="J32" s="16" t="s">
        <v>303</v>
      </c>
      <c r="K32" s="16" t="s">
        <v>304</v>
      </c>
      <c r="L32" s="19">
        <v>42430</v>
      </c>
      <c r="M32" s="20">
        <v>20</v>
      </c>
      <c r="N32" s="20">
        <v>2</v>
      </c>
      <c r="O32" s="20">
        <v>0</v>
      </c>
      <c r="P32" s="20">
        <v>0</v>
      </c>
      <c r="Q32" s="20">
        <v>2</v>
      </c>
      <c r="R32" s="20">
        <f t="shared" si="2"/>
        <v>22</v>
      </c>
      <c r="S32" s="20">
        <v>0</v>
      </c>
      <c r="T32" s="20">
        <v>0</v>
      </c>
      <c r="U32" s="20">
        <v>0</v>
      </c>
      <c r="V32" s="20">
        <v>1</v>
      </c>
      <c r="W32" s="20">
        <v>0</v>
      </c>
      <c r="X32" s="20">
        <v>0</v>
      </c>
      <c r="Y32" s="20">
        <v>1</v>
      </c>
      <c r="Z32" s="21">
        <f t="shared" si="3"/>
        <v>21</v>
      </c>
      <c r="AA32" s="30">
        <f t="shared" si="0"/>
        <v>14</v>
      </c>
      <c r="AB32" s="30">
        <f t="shared" si="5"/>
        <v>296.09999999999997</v>
      </c>
      <c r="AC32" s="30">
        <v>0</v>
      </c>
      <c r="AD32" s="30">
        <f t="shared" si="6"/>
        <v>310.09999999999997</v>
      </c>
      <c r="AE32" s="20">
        <v>0</v>
      </c>
      <c r="AF32" s="31">
        <f t="shared" si="7"/>
        <v>0</v>
      </c>
      <c r="AG32" s="20">
        <v>0</v>
      </c>
      <c r="AH32" s="31">
        <f t="shared" si="8"/>
        <v>0</v>
      </c>
      <c r="AI32" s="20">
        <v>0</v>
      </c>
      <c r="AJ32" s="31">
        <f t="shared" si="9"/>
        <v>0</v>
      </c>
      <c r="AK32" s="20">
        <v>0</v>
      </c>
      <c r="AL32" s="31">
        <f t="shared" si="10"/>
        <v>0</v>
      </c>
      <c r="AM32" s="30">
        <v>0</v>
      </c>
      <c r="AN32" s="30">
        <f t="shared" si="11"/>
        <v>0</v>
      </c>
      <c r="AO32" s="32">
        <f t="shared" si="1"/>
        <v>310.09999999999997</v>
      </c>
      <c r="AP32" s="30">
        <v>0</v>
      </c>
      <c r="AQ32" s="30">
        <f>SUM(AO32:AP32)</f>
        <v>310.09999999999997</v>
      </c>
      <c r="AR32" s="30">
        <v>310.10000000000002</v>
      </c>
      <c r="AU32" s="30">
        <f t="shared" si="15"/>
        <v>310.10000000000002</v>
      </c>
      <c r="AV32" s="33"/>
      <c r="AW32" s="34" t="str">
        <f t="shared" si="4"/>
        <v/>
      </c>
      <c r="AX32" s="30">
        <v>210.35</v>
      </c>
      <c r="AY32" s="30">
        <v>0</v>
      </c>
      <c r="AZ32" s="30">
        <v>0</v>
      </c>
      <c r="BA32" s="30">
        <v>0</v>
      </c>
      <c r="BB32" s="30">
        <v>0</v>
      </c>
      <c r="BC32" s="32">
        <f t="shared" si="14"/>
        <v>210.35</v>
      </c>
      <c r="BD32" s="30">
        <v>25</v>
      </c>
      <c r="BE32" s="30">
        <v>0</v>
      </c>
      <c r="BF32" s="30">
        <v>0</v>
      </c>
      <c r="BG32" s="35" t="s">
        <v>86</v>
      </c>
      <c r="BH32" s="35" t="s">
        <v>86</v>
      </c>
      <c r="BI32" s="14" t="s">
        <v>68</v>
      </c>
    </row>
    <row r="33" spans="1:60" x14ac:dyDescent="0.2">
      <c r="A33" s="40" t="s">
        <v>305</v>
      </c>
      <c r="C33" s="41"/>
      <c r="D33" s="42"/>
      <c r="M33" s="20">
        <f t="shared" ref="M33:AJ33" si="16">SUM(M2:M32)</f>
        <v>2453</v>
      </c>
      <c r="N33" s="20">
        <f t="shared" si="16"/>
        <v>85</v>
      </c>
      <c r="O33" s="20">
        <f t="shared" si="16"/>
        <v>3</v>
      </c>
      <c r="P33" s="43">
        <f t="shared" si="16"/>
        <v>12</v>
      </c>
      <c r="Q33" s="43">
        <f t="shared" si="16"/>
        <v>100</v>
      </c>
      <c r="R33" s="43">
        <f t="shared" si="16"/>
        <v>2553</v>
      </c>
      <c r="S33" s="43">
        <f t="shared" si="16"/>
        <v>34</v>
      </c>
      <c r="T33" s="43">
        <f t="shared" si="16"/>
        <v>0</v>
      </c>
      <c r="U33" s="43">
        <f t="shared" si="16"/>
        <v>0</v>
      </c>
      <c r="V33" s="43">
        <f t="shared" si="16"/>
        <v>38</v>
      </c>
      <c r="W33" s="43">
        <f t="shared" si="16"/>
        <v>68</v>
      </c>
      <c r="X33" s="43">
        <f t="shared" si="16"/>
        <v>89</v>
      </c>
      <c r="Y33" s="43">
        <f t="shared" si="16"/>
        <v>229</v>
      </c>
      <c r="Z33" s="44">
        <f t="shared" si="16"/>
        <v>2324</v>
      </c>
      <c r="AA33" s="23">
        <f t="shared" si="16"/>
        <v>595</v>
      </c>
      <c r="AB33" s="23">
        <f t="shared" si="16"/>
        <v>32768.400000000001</v>
      </c>
      <c r="AC33" s="23">
        <f t="shared" si="16"/>
        <v>634.09999999999991</v>
      </c>
      <c r="AD33" s="23">
        <f t="shared" si="16"/>
        <v>33997.5</v>
      </c>
      <c r="AE33" s="43">
        <f t="shared" si="16"/>
        <v>77</v>
      </c>
      <c r="AF33" s="45">
        <f t="shared" si="16"/>
        <v>1085.6999999999996</v>
      </c>
      <c r="AG33" s="43">
        <f t="shared" si="16"/>
        <v>237</v>
      </c>
      <c r="AH33" s="45">
        <f t="shared" si="16"/>
        <v>3341.6999999999989</v>
      </c>
      <c r="AI33" s="43">
        <f t="shared" si="16"/>
        <v>317</v>
      </c>
      <c r="AJ33" s="45">
        <f t="shared" si="16"/>
        <v>4469.7</v>
      </c>
      <c r="AK33" s="43">
        <f>SUM(AK2:AK32)</f>
        <v>31</v>
      </c>
      <c r="AL33" s="45">
        <f t="shared" ref="AL33:AS33" si="17">SUM(AL2:AL32)</f>
        <v>62</v>
      </c>
      <c r="AM33" s="23">
        <f t="shared" si="17"/>
        <v>26.1</v>
      </c>
      <c r="AN33" s="23">
        <f t="shared" si="17"/>
        <v>8985.2000000000007</v>
      </c>
      <c r="AO33" s="23">
        <f t="shared" si="17"/>
        <v>25012.299999999996</v>
      </c>
      <c r="AP33" s="23">
        <f t="shared" si="17"/>
        <v>375</v>
      </c>
      <c r="AQ33" s="23">
        <f t="shared" si="17"/>
        <v>25387.299999999996</v>
      </c>
      <c r="AR33" s="23">
        <f t="shared" si="17"/>
        <v>23907.249999999996</v>
      </c>
      <c r="AS33" s="23">
        <f t="shared" si="17"/>
        <v>113.5</v>
      </c>
      <c r="AT33" s="46"/>
      <c r="AU33" s="22">
        <f>SUM(AU2:AU32)</f>
        <v>24020.749999999996</v>
      </c>
      <c r="AV33" s="26">
        <f t="shared" ref="AV33:BF33" si="18">SUM(AV2:AV32)</f>
        <v>171.20000000000016</v>
      </c>
      <c r="AW33" s="27">
        <f t="shared" si="18"/>
        <v>1537.7499999999998</v>
      </c>
      <c r="AX33" s="22">
        <f t="shared" si="18"/>
        <v>82890.310000000041</v>
      </c>
      <c r="AY33" s="22">
        <f t="shared" si="18"/>
        <v>195014.96</v>
      </c>
      <c r="AZ33" s="22">
        <f t="shared" si="18"/>
        <v>28592.33</v>
      </c>
      <c r="BA33" s="22">
        <f t="shared" si="18"/>
        <v>1760.58</v>
      </c>
      <c r="BB33" s="22">
        <f t="shared" si="18"/>
        <v>4615.5600000000004</v>
      </c>
      <c r="BC33" s="22">
        <f t="shared" si="18"/>
        <v>303642.62</v>
      </c>
      <c r="BD33" s="22"/>
      <c r="BE33" s="22">
        <f t="shared" si="18"/>
        <v>1780.6</v>
      </c>
      <c r="BF33" s="22">
        <f t="shared" si="18"/>
        <v>389.95</v>
      </c>
      <c r="BG33" s="47"/>
      <c r="BH33" s="47"/>
    </row>
  </sheetData>
  <autoFilter ref="A1:BJ33"/>
  <printOptions horizontalCentered="1" gridLines="1"/>
  <pageMargins left="0.25" right="0.25" top="0.5" bottom="0.5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Council 15</vt:lpstr>
      <vt:lpstr>'Council 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Sample</dc:creator>
  <cp:lastModifiedBy>Kevin Sample</cp:lastModifiedBy>
  <cp:lastPrinted>2016-12-30T21:30:53Z</cp:lastPrinted>
  <dcterms:created xsi:type="dcterms:W3CDTF">2016-12-30T21:26:49Z</dcterms:created>
  <dcterms:modified xsi:type="dcterms:W3CDTF">2016-12-30T21:31:04Z</dcterms:modified>
</cp:coreProperties>
</file>